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ขอตั้งงบประมาณ 2568\"/>
    </mc:Choice>
  </mc:AlternateContent>
  <xr:revisionPtr revIDLastSave="0" documentId="13_ncr:1_{CE008E2A-B6B8-448C-BF5A-AF00A5CBF886}" xr6:coauthVersionLast="47" xr6:coauthVersionMax="47" xr10:uidLastSave="{00000000-0000-0000-0000-000000000000}"/>
  <bookViews>
    <workbookView xWindow="-120" yWindow="-120" windowWidth="24240" windowHeight="13140" tabRatio="928" firstSheet="8" activeTab="20" xr2:uid="{00000000-000D-0000-FFFF-FFFF00000000}"/>
  </bookViews>
  <sheets>
    <sheet name="คำชี้แจง" sheetId="40" r:id="rId1"/>
    <sheet name="1.แบบกรอกรายละเอียด" sheetId="37" r:id="rId2"/>
    <sheet name="ปร.4 หน้าเดียว" sheetId="3" r:id="rId3"/>
    <sheet name="ปร.5หน้าเดียว" sheetId="2" r:id="rId4"/>
    <sheet name="ปร.6หน้าเดียว" sheetId="1" r:id="rId5"/>
    <sheet name="ปร.4สองหน้า" sheetId="8" r:id="rId6"/>
    <sheet name="ปร.5สองหน้า" sheetId="11" r:id="rId7"/>
    <sheet name="ปร.6สองหน้า" sheetId="14" r:id="rId8"/>
    <sheet name="ปร.4สามหน้า" sheetId="9" r:id="rId9"/>
    <sheet name="ปร.5สามหน้า" sheetId="12" r:id="rId10"/>
    <sheet name="ปร.6สามหน้า" sheetId="15" r:id="rId11"/>
    <sheet name="ปร.4สี่หน้า" sheetId="10" r:id="rId12"/>
    <sheet name="ปร.5สี่หน้า" sheetId="13" r:id="rId13"/>
    <sheet name="ปร.6สี่หน้า" sheetId="16" r:id="rId14"/>
    <sheet name="ปร.4ห้าหน้า" sheetId="21" r:id="rId15"/>
    <sheet name="ปร.5ห้าหน้า" sheetId="20" r:id="rId16"/>
    <sheet name="ปร.6ห้าหน้า" sheetId="19" r:id="rId17"/>
    <sheet name="ปร.4หกหน้า" sheetId="24" r:id="rId18"/>
    <sheet name="ปร.5หกหน้า" sheetId="23" r:id="rId19"/>
    <sheet name="ปร.6หกหน้า" sheetId="22" r:id="rId20"/>
    <sheet name="คำนวณ Factor F." sheetId="39" r:id="rId21"/>
    <sheet name="F_อาคาร" sheetId="7" state="hidden" r:id="rId22"/>
  </sheets>
  <definedNames>
    <definedName name="_xlnm.Print_Area" localSheetId="21">F_อาคาร!$D$9:$P$41</definedName>
    <definedName name="_xlnm.Print_Area" localSheetId="3">ปร.5หน้าเดียว!$A$1:$N$36</definedName>
  </definedNames>
  <calcPr calcId="191029"/>
</workbook>
</file>

<file path=xl/calcChain.xml><?xml version="1.0" encoding="utf-8"?>
<calcChain xmlns="http://schemas.openxmlformats.org/spreadsheetml/2006/main">
  <c r="I9" i="3" l="1"/>
  <c r="K9" i="3"/>
  <c r="J10" i="23"/>
  <c r="J10" i="20"/>
  <c r="J10" i="13"/>
  <c r="J10" i="12"/>
  <c r="J10" i="11"/>
  <c r="L10" i="2"/>
  <c r="B4" i="39" l="1"/>
  <c r="C2" i="39"/>
  <c r="C3" i="39"/>
  <c r="G26" i="39"/>
  <c r="P11" i="39"/>
  <c r="I23" i="39" s="1"/>
  <c r="P10" i="39"/>
  <c r="G23" i="39" s="1"/>
  <c r="P12" i="39" l="1"/>
  <c r="G24" i="39"/>
  <c r="R11" i="39"/>
  <c r="H18" i="39"/>
  <c r="H6" i="2"/>
  <c r="E4" i="2"/>
  <c r="F3" i="2"/>
  <c r="E2" i="2"/>
  <c r="E6" i="1"/>
  <c r="D4" i="1"/>
  <c r="D3" i="1"/>
  <c r="D2" i="1"/>
  <c r="E6" i="11"/>
  <c r="D4" i="11"/>
  <c r="D3" i="11"/>
  <c r="D2" i="11"/>
  <c r="E6" i="14"/>
  <c r="D4" i="14"/>
  <c r="D3" i="14"/>
  <c r="D2" i="14"/>
  <c r="E6" i="12"/>
  <c r="E4" i="12"/>
  <c r="E3" i="12"/>
  <c r="E2" i="12"/>
  <c r="E6" i="15"/>
  <c r="D4" i="15"/>
  <c r="D3" i="15"/>
  <c r="D2" i="15"/>
  <c r="E2" i="13"/>
  <c r="E3" i="13"/>
  <c r="E4" i="13"/>
  <c r="F6" i="13"/>
  <c r="E6" i="16"/>
  <c r="D4" i="16"/>
  <c r="D3" i="16"/>
  <c r="D2" i="16"/>
  <c r="E6" i="20"/>
  <c r="E4" i="20"/>
  <c r="E3" i="20"/>
  <c r="E2" i="20"/>
  <c r="E6" i="19"/>
  <c r="D4" i="19"/>
  <c r="D3" i="19"/>
  <c r="D2" i="19"/>
  <c r="E2" i="24"/>
  <c r="E6" i="22"/>
  <c r="D4" i="22"/>
  <c r="D3" i="22"/>
  <c r="D2" i="22"/>
  <c r="E6" i="23"/>
  <c r="E4" i="23"/>
  <c r="E3" i="23"/>
  <c r="E2" i="23"/>
  <c r="E30" i="22"/>
  <c r="E28" i="22"/>
  <c r="E26" i="22"/>
  <c r="G29" i="23"/>
  <c r="G27" i="23"/>
  <c r="G25" i="23"/>
  <c r="G23" i="23"/>
  <c r="E30" i="16"/>
  <c r="E28" i="16"/>
  <c r="E26" i="16"/>
  <c r="I88" i="24"/>
  <c r="I66" i="24"/>
  <c r="I44" i="24"/>
  <c r="I22" i="24"/>
  <c r="I132" i="24"/>
  <c r="I110" i="24"/>
  <c r="E30" i="19"/>
  <c r="E28" i="19"/>
  <c r="I66" i="21"/>
  <c r="I88" i="21"/>
  <c r="I110" i="21"/>
  <c r="I22" i="21"/>
  <c r="I44" i="21"/>
  <c r="G29" i="20"/>
  <c r="G27" i="20"/>
  <c r="G29" i="13"/>
  <c r="G27" i="13"/>
  <c r="I99" i="10"/>
  <c r="I75" i="10"/>
  <c r="I50" i="10"/>
  <c r="I25" i="10"/>
  <c r="G32" i="12"/>
  <c r="G29" i="12"/>
  <c r="I62" i="9"/>
  <c r="K62" i="9"/>
  <c r="I36" i="9"/>
  <c r="K36" i="9"/>
  <c r="L36" i="9" s="1"/>
  <c r="G33" i="11"/>
  <c r="G30" i="11"/>
  <c r="H31" i="2"/>
  <c r="H28" i="2"/>
  <c r="I77" i="9"/>
  <c r="I51" i="9"/>
  <c r="I25" i="9"/>
  <c r="I26" i="8"/>
  <c r="I52" i="8"/>
  <c r="I24" i="9"/>
  <c r="I131" i="24"/>
  <c r="E131" i="24"/>
  <c r="E109" i="24"/>
  <c r="I109" i="24"/>
  <c r="E87" i="24"/>
  <c r="I87" i="24"/>
  <c r="E65" i="24"/>
  <c r="I65" i="24"/>
  <c r="I43" i="24"/>
  <c r="I21" i="24"/>
  <c r="E26" i="19"/>
  <c r="E109" i="21"/>
  <c r="I109" i="21"/>
  <c r="E87" i="21"/>
  <c r="I87" i="21"/>
  <c r="E65" i="21"/>
  <c r="I65" i="21"/>
  <c r="E43" i="21"/>
  <c r="I43" i="21"/>
  <c r="E21" i="21"/>
  <c r="I21" i="21"/>
  <c r="G25" i="20"/>
  <c r="G25" i="13"/>
  <c r="E24" i="10"/>
  <c r="E49" i="10"/>
  <c r="I24" i="10"/>
  <c r="I49" i="10"/>
  <c r="I74" i="10"/>
  <c r="I98" i="10"/>
  <c r="G26" i="12"/>
  <c r="I50" i="9"/>
  <c r="I76" i="9"/>
  <c r="G27" i="11"/>
  <c r="I25" i="8"/>
  <c r="I51" i="8"/>
  <c r="H25" i="2"/>
  <c r="I27" i="3"/>
  <c r="A23" i="39" l="1"/>
  <c r="H20" i="39"/>
  <c r="C23" i="39"/>
  <c r="R12" i="39"/>
  <c r="E24" i="39"/>
  <c r="H19" i="39"/>
  <c r="L62" i="9"/>
  <c r="E25" i="8"/>
  <c r="E51" i="8"/>
  <c r="E76" i="9"/>
  <c r="E50" i="9"/>
  <c r="E24" i="9"/>
  <c r="E98" i="10"/>
  <c r="E74" i="10"/>
  <c r="E24" i="22"/>
  <c r="E43" i="24"/>
  <c r="E21" i="24"/>
  <c r="E24" i="19"/>
  <c r="G23" i="20"/>
  <c r="E24" i="16"/>
  <c r="G23" i="13"/>
  <c r="G23" i="12"/>
  <c r="G24" i="11"/>
  <c r="H22" i="2"/>
  <c r="E27" i="3"/>
  <c r="I28" i="3"/>
  <c r="K4" i="24"/>
  <c r="K4" i="21"/>
  <c r="K4" i="10"/>
  <c r="K4" i="9"/>
  <c r="K4" i="8"/>
  <c r="K4" i="3"/>
  <c r="D4" i="24"/>
  <c r="D4" i="21"/>
  <c r="D4" i="10"/>
  <c r="D4" i="9"/>
  <c r="D4" i="8"/>
  <c r="D4" i="3"/>
  <c r="J3" i="24"/>
  <c r="J3" i="21"/>
  <c r="J3" i="10"/>
  <c r="J3" i="9"/>
  <c r="K3" i="8"/>
  <c r="K3" i="3"/>
  <c r="D3" i="24"/>
  <c r="D3" i="21"/>
  <c r="D3" i="10"/>
  <c r="D3" i="9"/>
  <c r="D3" i="8"/>
  <c r="D3" i="3"/>
  <c r="D2" i="21"/>
  <c r="E2" i="10"/>
  <c r="E2" i="9"/>
  <c r="E2" i="8"/>
  <c r="E2" i="3"/>
  <c r="E23" i="39" l="1"/>
  <c r="P14" i="39" s="1"/>
  <c r="H21" i="39"/>
  <c r="E30" i="15"/>
  <c r="E27" i="15"/>
  <c r="E24" i="15"/>
  <c r="E21" i="15"/>
  <c r="E30" i="14"/>
  <c r="E27" i="14"/>
  <c r="E24" i="14"/>
  <c r="E21" i="14"/>
  <c r="E31" i="1"/>
  <c r="E28" i="1"/>
  <c r="E25" i="1"/>
  <c r="E22" i="1"/>
  <c r="J47" i="21"/>
  <c r="J69" i="21" s="1"/>
  <c r="D46" i="21"/>
  <c r="D68" i="21"/>
  <c r="J91" i="21"/>
  <c r="D90" i="21"/>
  <c r="J78" i="10"/>
  <c r="E77" i="10"/>
  <c r="J53" i="10"/>
  <c r="E52" i="10"/>
  <c r="E53" i="9"/>
  <c r="D29" i="8"/>
  <c r="A11" i="22"/>
  <c r="J113" i="24"/>
  <c r="E112" i="24"/>
  <c r="J91" i="24"/>
  <c r="D91" i="24"/>
  <c r="D113" i="24" s="1"/>
  <c r="E90" i="24"/>
  <c r="J69" i="24"/>
  <c r="D69" i="24"/>
  <c r="E68" i="24"/>
  <c r="J47" i="24"/>
  <c r="D47" i="24"/>
  <c r="E46" i="24"/>
  <c r="K126" i="24"/>
  <c r="I126" i="24"/>
  <c r="K125" i="24"/>
  <c r="I125" i="24"/>
  <c r="I124" i="24"/>
  <c r="K123" i="24"/>
  <c r="I123" i="24"/>
  <c r="K122" i="24"/>
  <c r="I122" i="24"/>
  <c r="K121" i="24"/>
  <c r="I121" i="24"/>
  <c r="K120" i="24"/>
  <c r="I120" i="24"/>
  <c r="K119" i="24"/>
  <c r="I119" i="24"/>
  <c r="K118" i="24"/>
  <c r="I118" i="24"/>
  <c r="K117" i="24"/>
  <c r="I117" i="24"/>
  <c r="K116" i="24"/>
  <c r="I116" i="24"/>
  <c r="K104" i="24"/>
  <c r="I104" i="24"/>
  <c r="K103" i="24"/>
  <c r="I103" i="24"/>
  <c r="I102" i="24"/>
  <c r="K101" i="24"/>
  <c r="I101" i="24"/>
  <c r="K100" i="24"/>
  <c r="I100" i="24"/>
  <c r="K99" i="24"/>
  <c r="I99" i="24"/>
  <c r="K98" i="24"/>
  <c r="I98" i="24"/>
  <c r="K97" i="24"/>
  <c r="I97" i="24"/>
  <c r="K96" i="24"/>
  <c r="I96" i="24"/>
  <c r="K95" i="24"/>
  <c r="I95" i="24"/>
  <c r="K94" i="24"/>
  <c r="I94" i="24"/>
  <c r="K82" i="24"/>
  <c r="I82" i="24"/>
  <c r="K81" i="24"/>
  <c r="I81" i="24"/>
  <c r="I80" i="24"/>
  <c r="K79" i="24"/>
  <c r="I79" i="24"/>
  <c r="K78" i="24"/>
  <c r="I78" i="24"/>
  <c r="K77" i="24"/>
  <c r="I77" i="24"/>
  <c r="K76" i="24"/>
  <c r="I76" i="24"/>
  <c r="K75" i="24"/>
  <c r="I75" i="24"/>
  <c r="K74" i="24"/>
  <c r="I74" i="24"/>
  <c r="K73" i="24"/>
  <c r="I73" i="24"/>
  <c r="K72" i="24"/>
  <c r="I72" i="24"/>
  <c r="K60" i="24"/>
  <c r="I60" i="24"/>
  <c r="K59" i="24"/>
  <c r="I59" i="24"/>
  <c r="I58" i="24"/>
  <c r="K57" i="24"/>
  <c r="I57" i="24"/>
  <c r="K56" i="24"/>
  <c r="I56" i="24"/>
  <c r="K55" i="24"/>
  <c r="I55" i="24"/>
  <c r="K54" i="24"/>
  <c r="I54" i="24"/>
  <c r="K53" i="24"/>
  <c r="I53" i="24"/>
  <c r="K52" i="24"/>
  <c r="I52" i="24"/>
  <c r="K51" i="24"/>
  <c r="I51" i="24"/>
  <c r="K50" i="24"/>
  <c r="I50" i="24"/>
  <c r="K38" i="24"/>
  <c r="I38" i="24"/>
  <c r="K37" i="24"/>
  <c r="I37" i="24"/>
  <c r="I36" i="24"/>
  <c r="K35" i="24"/>
  <c r="I35" i="24"/>
  <c r="K34" i="24"/>
  <c r="I34" i="24"/>
  <c r="K33" i="24"/>
  <c r="I33" i="24"/>
  <c r="K32" i="24"/>
  <c r="I32" i="24"/>
  <c r="K31" i="24"/>
  <c r="I31" i="24"/>
  <c r="K30" i="24"/>
  <c r="I30" i="24"/>
  <c r="K29" i="24"/>
  <c r="I29" i="24"/>
  <c r="K28" i="24"/>
  <c r="I28" i="24"/>
  <c r="J25" i="24"/>
  <c r="D25" i="24"/>
  <c r="E24" i="24"/>
  <c r="K17" i="24"/>
  <c r="I17" i="24"/>
  <c r="K16" i="24"/>
  <c r="I16" i="24"/>
  <c r="K15" i="24"/>
  <c r="I15" i="24"/>
  <c r="K14" i="24"/>
  <c r="I14" i="24"/>
  <c r="K13" i="24"/>
  <c r="I13" i="24"/>
  <c r="K12" i="24"/>
  <c r="I12" i="24"/>
  <c r="K11" i="24"/>
  <c r="I11" i="24"/>
  <c r="K10" i="24"/>
  <c r="I10" i="24"/>
  <c r="K9" i="24"/>
  <c r="I9" i="24"/>
  <c r="K8" i="24"/>
  <c r="I8" i="24"/>
  <c r="K7" i="24"/>
  <c r="I7" i="24"/>
  <c r="A11" i="19"/>
  <c r="K104" i="21"/>
  <c r="I104" i="21"/>
  <c r="K103" i="21"/>
  <c r="I103" i="21"/>
  <c r="I102" i="21"/>
  <c r="K101" i="21"/>
  <c r="I101" i="21"/>
  <c r="K100" i="21"/>
  <c r="I100" i="21"/>
  <c r="K99" i="21"/>
  <c r="I99" i="21"/>
  <c r="K98" i="21"/>
  <c r="I98" i="21"/>
  <c r="K97" i="21"/>
  <c r="I97" i="21"/>
  <c r="K96" i="21"/>
  <c r="I96" i="21"/>
  <c r="K95" i="21"/>
  <c r="I95" i="21"/>
  <c r="K94" i="21"/>
  <c r="I94" i="21"/>
  <c r="K82" i="21"/>
  <c r="I82" i="21"/>
  <c r="K81" i="21"/>
  <c r="I81" i="21"/>
  <c r="I80" i="21"/>
  <c r="K79" i="21"/>
  <c r="I79" i="21"/>
  <c r="K78" i="21"/>
  <c r="I78" i="21"/>
  <c r="K77" i="21"/>
  <c r="I77" i="21"/>
  <c r="K76" i="21"/>
  <c r="I76" i="21"/>
  <c r="K75" i="21"/>
  <c r="I75" i="21"/>
  <c r="K74" i="21"/>
  <c r="I74" i="21"/>
  <c r="K73" i="21"/>
  <c r="I73" i="21"/>
  <c r="K72" i="21"/>
  <c r="I72" i="21"/>
  <c r="K60" i="21"/>
  <c r="I60" i="21"/>
  <c r="K59" i="21"/>
  <c r="I59" i="21"/>
  <c r="I58" i="21"/>
  <c r="K57" i="21"/>
  <c r="I57" i="21"/>
  <c r="K56" i="21"/>
  <c r="I56" i="21"/>
  <c r="K55" i="21"/>
  <c r="I55" i="21"/>
  <c r="K54" i="21"/>
  <c r="I54" i="21"/>
  <c r="L54" i="21" s="1"/>
  <c r="K53" i="21"/>
  <c r="I53" i="21"/>
  <c r="K52" i="21"/>
  <c r="I52" i="21"/>
  <c r="K51" i="21"/>
  <c r="I51" i="21"/>
  <c r="K50" i="21"/>
  <c r="I50" i="21"/>
  <c r="L50" i="21" s="1"/>
  <c r="K38" i="21"/>
  <c r="I38" i="21"/>
  <c r="K37" i="21"/>
  <c r="I37" i="21"/>
  <c r="L37" i="21" s="1"/>
  <c r="I36" i="21"/>
  <c r="K35" i="21"/>
  <c r="I35" i="21"/>
  <c r="K34" i="21"/>
  <c r="I34" i="21"/>
  <c r="K33" i="21"/>
  <c r="I33" i="21"/>
  <c r="K32" i="21"/>
  <c r="I32" i="21"/>
  <c r="K31" i="21"/>
  <c r="I31" i="21"/>
  <c r="K30" i="21"/>
  <c r="I30" i="21"/>
  <c r="K29" i="21"/>
  <c r="I29" i="21"/>
  <c r="K28" i="21"/>
  <c r="I28" i="21"/>
  <c r="J25" i="21"/>
  <c r="D25" i="21"/>
  <c r="D47" i="21" s="1"/>
  <c r="D69" i="21" s="1"/>
  <c r="D91" i="21" s="1"/>
  <c r="D24" i="21"/>
  <c r="K17" i="21"/>
  <c r="I17" i="21"/>
  <c r="K16" i="21"/>
  <c r="I16" i="21"/>
  <c r="K15" i="21"/>
  <c r="I15" i="21"/>
  <c r="K14" i="21"/>
  <c r="I14" i="21"/>
  <c r="K13" i="21"/>
  <c r="I13" i="21"/>
  <c r="K12" i="21"/>
  <c r="I12" i="21"/>
  <c r="L12" i="21" s="1"/>
  <c r="K11" i="21"/>
  <c r="I11" i="21"/>
  <c r="K10" i="21"/>
  <c r="I10" i="21"/>
  <c r="K9" i="21"/>
  <c r="I9" i="21"/>
  <c r="K8" i="21"/>
  <c r="I8" i="21"/>
  <c r="K7" i="21"/>
  <c r="I7" i="21"/>
  <c r="I8" i="3"/>
  <c r="K93" i="10"/>
  <c r="I93" i="10"/>
  <c r="K92" i="10"/>
  <c r="I92" i="10"/>
  <c r="K91" i="10"/>
  <c r="I91" i="10"/>
  <c r="K90" i="10"/>
  <c r="I90" i="10"/>
  <c r="K89" i="10"/>
  <c r="I89" i="10"/>
  <c r="K88" i="10"/>
  <c r="I88" i="10"/>
  <c r="K87" i="10"/>
  <c r="I87" i="10"/>
  <c r="K86" i="10"/>
  <c r="I86" i="10"/>
  <c r="K85" i="10"/>
  <c r="I85" i="10"/>
  <c r="K84" i="10"/>
  <c r="I84" i="10"/>
  <c r="L84" i="10" s="1"/>
  <c r="K83" i="10"/>
  <c r="I83" i="10"/>
  <c r="K82" i="10"/>
  <c r="I82" i="10"/>
  <c r="K81" i="10"/>
  <c r="I81" i="10"/>
  <c r="I17" i="10"/>
  <c r="K17" i="10"/>
  <c r="I18" i="10"/>
  <c r="K18" i="10"/>
  <c r="K69" i="10"/>
  <c r="I69" i="10"/>
  <c r="L69" i="10" s="1"/>
  <c r="K68" i="10"/>
  <c r="I68" i="10"/>
  <c r="K67" i="10"/>
  <c r="I67" i="10"/>
  <c r="K66" i="10"/>
  <c r="I66" i="10"/>
  <c r="K65" i="10"/>
  <c r="I65" i="10"/>
  <c r="K64" i="10"/>
  <c r="I64" i="10"/>
  <c r="I63" i="10"/>
  <c r="K62" i="10"/>
  <c r="I62" i="10"/>
  <c r="K61" i="10"/>
  <c r="I61" i="10"/>
  <c r="K60" i="10"/>
  <c r="I60" i="10"/>
  <c r="K59" i="10"/>
  <c r="I59" i="10"/>
  <c r="K58" i="10"/>
  <c r="I58" i="10"/>
  <c r="K57" i="10"/>
  <c r="I57" i="10"/>
  <c r="K56" i="10"/>
  <c r="I56" i="10"/>
  <c r="K44" i="10"/>
  <c r="I44" i="10"/>
  <c r="K43" i="10"/>
  <c r="I43" i="10"/>
  <c r="K42" i="10"/>
  <c r="I42" i="10"/>
  <c r="K41" i="10"/>
  <c r="I41" i="10"/>
  <c r="K40" i="10"/>
  <c r="I40" i="10"/>
  <c r="K39" i="10"/>
  <c r="I39" i="10"/>
  <c r="I38" i="10"/>
  <c r="K37" i="10"/>
  <c r="I37" i="10"/>
  <c r="K36" i="10"/>
  <c r="I36" i="10"/>
  <c r="K35" i="10"/>
  <c r="I35" i="10"/>
  <c r="K34" i="10"/>
  <c r="I34" i="10"/>
  <c r="K33" i="10"/>
  <c r="I33" i="10"/>
  <c r="K32" i="10"/>
  <c r="I32" i="10"/>
  <c r="K31" i="10"/>
  <c r="I31" i="10"/>
  <c r="J28" i="10"/>
  <c r="D28" i="10"/>
  <c r="D53" i="10" s="1"/>
  <c r="D78" i="10" s="1"/>
  <c r="E27" i="10"/>
  <c r="K20" i="10"/>
  <c r="I20" i="10"/>
  <c r="K19" i="10"/>
  <c r="I19" i="10"/>
  <c r="K16" i="10"/>
  <c r="I16" i="10"/>
  <c r="K15" i="10"/>
  <c r="I15" i="10"/>
  <c r="K14" i="10"/>
  <c r="I14" i="10"/>
  <c r="K13" i="10"/>
  <c r="I13" i="10"/>
  <c r="K12" i="10"/>
  <c r="I12" i="10"/>
  <c r="K11" i="10"/>
  <c r="I11" i="10"/>
  <c r="K10" i="10"/>
  <c r="I10" i="10"/>
  <c r="K9" i="10"/>
  <c r="I9" i="10"/>
  <c r="K8" i="10"/>
  <c r="I8" i="10"/>
  <c r="K7" i="10"/>
  <c r="I7" i="10"/>
  <c r="D28" i="9"/>
  <c r="D54" i="9" s="1"/>
  <c r="K71" i="9"/>
  <c r="I71" i="9"/>
  <c r="K70" i="9"/>
  <c r="I70" i="9"/>
  <c r="K69" i="9"/>
  <c r="I69" i="9"/>
  <c r="K68" i="9"/>
  <c r="I68" i="9"/>
  <c r="K67" i="9"/>
  <c r="I67" i="9"/>
  <c r="K66" i="9"/>
  <c r="I66" i="9"/>
  <c r="I65" i="9"/>
  <c r="K64" i="9"/>
  <c r="I64" i="9"/>
  <c r="K63" i="9"/>
  <c r="I63" i="9"/>
  <c r="K61" i="9"/>
  <c r="I61" i="9"/>
  <c r="K60" i="9"/>
  <c r="I60" i="9"/>
  <c r="K59" i="9"/>
  <c r="I59" i="9"/>
  <c r="K58" i="9"/>
  <c r="I58" i="9"/>
  <c r="L58" i="9" s="1"/>
  <c r="K57" i="9"/>
  <c r="I57" i="9"/>
  <c r="I42" i="9"/>
  <c r="K42" i="9"/>
  <c r="K45" i="9"/>
  <c r="I45" i="9"/>
  <c r="K44" i="9"/>
  <c r="I44" i="9"/>
  <c r="K43" i="9"/>
  <c r="I43" i="9"/>
  <c r="K41" i="9"/>
  <c r="I41" i="9"/>
  <c r="L41" i="9" s="1"/>
  <c r="K40" i="9"/>
  <c r="I40" i="9"/>
  <c r="K39" i="9"/>
  <c r="I39" i="9"/>
  <c r="L39" i="9" s="1"/>
  <c r="K38" i="9"/>
  <c r="I38" i="9"/>
  <c r="K37" i="9"/>
  <c r="I37" i="9"/>
  <c r="K35" i="9"/>
  <c r="I35" i="9"/>
  <c r="K34" i="9"/>
  <c r="I34" i="9"/>
  <c r="K33" i="9"/>
  <c r="I33" i="9"/>
  <c r="K32" i="9"/>
  <c r="I32" i="9"/>
  <c r="K31" i="9"/>
  <c r="I31" i="9"/>
  <c r="J28" i="9"/>
  <c r="J54" i="9" s="1"/>
  <c r="E27" i="9"/>
  <c r="K20" i="9"/>
  <c r="I20" i="9"/>
  <c r="K19" i="9"/>
  <c r="I19" i="9"/>
  <c r="K18" i="9"/>
  <c r="I18" i="9"/>
  <c r="K17" i="9"/>
  <c r="I17" i="9"/>
  <c r="K16" i="9"/>
  <c r="I16" i="9"/>
  <c r="K15" i="9"/>
  <c r="I15" i="9"/>
  <c r="K14" i="9"/>
  <c r="I14" i="9"/>
  <c r="K13" i="9"/>
  <c r="I13" i="9"/>
  <c r="K12" i="9"/>
  <c r="I12" i="9"/>
  <c r="K11" i="9"/>
  <c r="I11" i="9"/>
  <c r="K10" i="9"/>
  <c r="I10" i="9"/>
  <c r="K9" i="9"/>
  <c r="I9" i="9"/>
  <c r="K8" i="9"/>
  <c r="I8" i="9"/>
  <c r="K7" i="9"/>
  <c r="I7" i="9"/>
  <c r="K29" i="8"/>
  <c r="E28" i="8"/>
  <c r="K21" i="8"/>
  <c r="I21" i="8"/>
  <c r="L21" i="8" s="1"/>
  <c r="K20" i="8"/>
  <c r="I20" i="8"/>
  <c r="K19" i="8"/>
  <c r="I19" i="8"/>
  <c r="K18" i="8"/>
  <c r="I18" i="8"/>
  <c r="K17" i="8"/>
  <c r="I17" i="8"/>
  <c r="L17" i="8" s="1"/>
  <c r="K16" i="8"/>
  <c r="I16" i="8"/>
  <c r="K15" i="8"/>
  <c r="I15" i="8"/>
  <c r="L15" i="8" s="1"/>
  <c r="K14" i="8"/>
  <c r="I14" i="8"/>
  <c r="L14" i="8" s="1"/>
  <c r="K13" i="8"/>
  <c r="I13" i="8"/>
  <c r="K12" i="8"/>
  <c r="I12" i="8"/>
  <c r="L12" i="8" s="1"/>
  <c r="K11" i="8"/>
  <c r="I11" i="8"/>
  <c r="L11" i="8" s="1"/>
  <c r="K10" i="8"/>
  <c r="I10" i="8"/>
  <c r="L10" i="8" s="1"/>
  <c r="K9" i="8"/>
  <c r="I9" i="8"/>
  <c r="K8" i="8"/>
  <c r="I8" i="8"/>
  <c r="L8" i="8" s="1"/>
  <c r="I20" i="3"/>
  <c r="K20" i="3"/>
  <c r="I21" i="3"/>
  <c r="K21" i="3"/>
  <c r="K10" i="3"/>
  <c r="K11" i="3"/>
  <c r="K12" i="3"/>
  <c r="K13" i="3"/>
  <c r="K14" i="3"/>
  <c r="K15" i="3"/>
  <c r="K16" i="3"/>
  <c r="K17" i="3"/>
  <c r="K18" i="3"/>
  <c r="K19" i="3"/>
  <c r="K22" i="3"/>
  <c r="K23" i="3"/>
  <c r="K8" i="3"/>
  <c r="I10" i="3"/>
  <c r="I11" i="3"/>
  <c r="I12" i="3"/>
  <c r="I13" i="3"/>
  <c r="I14" i="3"/>
  <c r="I15" i="3"/>
  <c r="I16" i="3"/>
  <c r="I17" i="3"/>
  <c r="I18" i="3"/>
  <c r="I19" i="3"/>
  <c r="I22" i="3"/>
  <c r="I23" i="3"/>
  <c r="H16" i="7"/>
  <c r="I16" i="7"/>
  <c r="J16" i="7"/>
  <c r="O16" i="7"/>
  <c r="H17" i="7"/>
  <c r="I17" i="7"/>
  <c r="J17" i="7"/>
  <c r="O17" i="7"/>
  <c r="H18" i="7"/>
  <c r="I18" i="7"/>
  <c r="J18" i="7"/>
  <c r="O18" i="7"/>
  <c r="H19" i="7"/>
  <c r="I19" i="7"/>
  <c r="J19" i="7"/>
  <c r="O19" i="7"/>
  <c r="H20" i="7"/>
  <c r="I20" i="7"/>
  <c r="J20" i="7"/>
  <c r="O20" i="7"/>
  <c r="H21" i="7"/>
  <c r="I21" i="7"/>
  <c r="J21" i="7"/>
  <c r="O21" i="7"/>
  <c r="H22" i="7"/>
  <c r="I22" i="7"/>
  <c r="J22" i="7"/>
  <c r="K22" i="7" s="1"/>
  <c r="M22" i="7" s="1"/>
  <c r="N22" i="7" s="1"/>
  <c r="O22" i="7"/>
  <c r="H23" i="7"/>
  <c r="I23" i="7"/>
  <c r="J23" i="7"/>
  <c r="O23" i="7"/>
  <c r="H24" i="7"/>
  <c r="I24" i="7"/>
  <c r="J24" i="7"/>
  <c r="O24" i="7"/>
  <c r="H25" i="7"/>
  <c r="I25" i="7"/>
  <c r="J25" i="7"/>
  <c r="O25" i="7"/>
  <c r="H26" i="7"/>
  <c r="I26" i="7"/>
  <c r="J26" i="7"/>
  <c r="O26" i="7"/>
  <c r="H27" i="7"/>
  <c r="I27" i="7"/>
  <c r="J27" i="7"/>
  <c r="O27" i="7"/>
  <c r="H28" i="7"/>
  <c r="I28" i="7"/>
  <c r="J28" i="7"/>
  <c r="O28" i="7"/>
  <c r="H29" i="7"/>
  <c r="I29" i="7"/>
  <c r="J29" i="7"/>
  <c r="O29" i="7"/>
  <c r="H30" i="7"/>
  <c r="I30" i="7"/>
  <c r="J30" i="7"/>
  <c r="O30" i="7"/>
  <c r="H31" i="7"/>
  <c r="I31" i="7"/>
  <c r="J31" i="7"/>
  <c r="O31" i="7"/>
  <c r="H32" i="7"/>
  <c r="I32" i="7"/>
  <c r="J32" i="7"/>
  <c r="O32" i="7"/>
  <c r="H33" i="7"/>
  <c r="I33" i="7"/>
  <c r="J33" i="7"/>
  <c r="O33" i="7"/>
  <c r="H34" i="7"/>
  <c r="I34" i="7"/>
  <c r="J34" i="7"/>
  <c r="O34" i="7"/>
  <c r="H35" i="7"/>
  <c r="I35" i="7"/>
  <c r="J35" i="7"/>
  <c r="O35" i="7"/>
  <c r="H36" i="7"/>
  <c r="I36" i="7"/>
  <c r="J36" i="7"/>
  <c r="O36" i="7"/>
  <c r="H37" i="7"/>
  <c r="I37" i="7"/>
  <c r="J37" i="7"/>
  <c r="O37" i="7"/>
  <c r="H38" i="7"/>
  <c r="I38" i="7"/>
  <c r="J38" i="7"/>
  <c r="O38" i="7"/>
  <c r="H39" i="7"/>
  <c r="I39" i="7"/>
  <c r="J39" i="7"/>
  <c r="O39" i="7"/>
  <c r="A11" i="16"/>
  <c r="A11" i="15"/>
  <c r="A11" i="14"/>
  <c r="I32" i="8"/>
  <c r="K32" i="8"/>
  <c r="I33" i="8"/>
  <c r="K33" i="8"/>
  <c r="I34" i="8"/>
  <c r="K34" i="8"/>
  <c r="I35" i="8"/>
  <c r="K35" i="8"/>
  <c r="I36" i="8"/>
  <c r="K36" i="8"/>
  <c r="I37" i="8"/>
  <c r="K37" i="8"/>
  <c r="I38" i="8"/>
  <c r="K38" i="8"/>
  <c r="L38" i="8" s="1"/>
  <c r="I39" i="8"/>
  <c r="K39" i="8"/>
  <c r="I40" i="8"/>
  <c r="I41" i="8"/>
  <c r="K41" i="8"/>
  <c r="I42" i="8"/>
  <c r="K42" i="8"/>
  <c r="I43" i="8"/>
  <c r="K43" i="8"/>
  <c r="I44" i="8"/>
  <c r="K44" i="8"/>
  <c r="L44" i="8" s="1"/>
  <c r="I45" i="8"/>
  <c r="L45" i="8" s="1"/>
  <c r="K45" i="8"/>
  <c r="I46" i="8"/>
  <c r="K46" i="8"/>
  <c r="J6" i="1"/>
  <c r="A11" i="1"/>
  <c r="L36" i="8"/>
  <c r="L56" i="21"/>
  <c r="K18" i="7"/>
  <c r="M18" i="7" s="1"/>
  <c r="N18" i="7" s="1"/>
  <c r="P18" i="7" s="1"/>
  <c r="K22" i="8"/>
  <c r="L21" i="3" l="1"/>
  <c r="K27" i="7"/>
  <c r="M27" i="7" s="1"/>
  <c r="N27" i="7" s="1"/>
  <c r="P27" i="7" s="1"/>
  <c r="L65" i="10"/>
  <c r="L52" i="21"/>
  <c r="L46" i="8"/>
  <c r="K28" i="7"/>
  <c r="M28" i="7" s="1"/>
  <c r="N28" i="7" s="1"/>
  <c r="L33" i="8"/>
  <c r="K20" i="7"/>
  <c r="M20" i="7" s="1"/>
  <c r="N20" i="7" s="1"/>
  <c r="K17" i="7"/>
  <c r="M17" i="7" s="1"/>
  <c r="N17" i="7" s="1"/>
  <c r="L16" i="8"/>
  <c r="L19" i="8"/>
  <c r="L33" i="9"/>
  <c r="L44" i="9"/>
  <c r="L60" i="9"/>
  <c r="K26" i="7"/>
  <c r="M26" i="7" s="1"/>
  <c r="N26" i="7" s="1"/>
  <c r="P26" i="7" s="1"/>
  <c r="L82" i="10"/>
  <c r="L100" i="24"/>
  <c r="L83" i="10"/>
  <c r="K25" i="7"/>
  <c r="M25" i="7" s="1"/>
  <c r="N25" i="7" s="1"/>
  <c r="K24" i="7"/>
  <c r="M24" i="7" s="1"/>
  <c r="N24" i="7" s="1"/>
  <c r="K23" i="7"/>
  <c r="M23" i="7" s="1"/>
  <c r="N23" i="7" s="1"/>
  <c r="P23" i="7" s="1"/>
  <c r="L34" i="10"/>
  <c r="L87" i="10"/>
  <c r="L91" i="10"/>
  <c r="L73" i="21"/>
  <c r="L29" i="24"/>
  <c r="L31" i="24"/>
  <c r="L33" i="24"/>
  <c r="L35" i="24"/>
  <c r="L72" i="24"/>
  <c r="L74" i="24"/>
  <c r="L76" i="24"/>
  <c r="L18" i="3"/>
  <c r="L14" i="3"/>
  <c r="L10" i="3"/>
  <c r="K80" i="21"/>
  <c r="L80" i="21" s="1"/>
  <c r="I105" i="21"/>
  <c r="L41" i="8"/>
  <c r="L37" i="8"/>
  <c r="L35" i="8"/>
  <c r="L34" i="8"/>
  <c r="L32" i="8"/>
  <c r="P28" i="7"/>
  <c r="P25" i="7"/>
  <c r="P24" i="7"/>
  <c r="P22" i="7"/>
  <c r="K21" i="7"/>
  <c r="M21" i="7" s="1"/>
  <c r="N21" i="7" s="1"/>
  <c r="P21" i="7" s="1"/>
  <c r="P20" i="7"/>
  <c r="K19" i="7"/>
  <c r="M19" i="7" s="1"/>
  <c r="N19" i="7" s="1"/>
  <c r="P19" i="7" s="1"/>
  <c r="P17" i="7"/>
  <c r="I22" i="8"/>
  <c r="L9" i="8"/>
  <c r="L13" i="8"/>
  <c r="L20" i="8"/>
  <c r="L56" i="10"/>
  <c r="L58" i="10"/>
  <c r="L7" i="21"/>
  <c r="L11" i="21"/>
  <c r="L13" i="21"/>
  <c r="L15" i="21"/>
  <c r="L35" i="21"/>
  <c r="L59" i="21"/>
  <c r="L72" i="21"/>
  <c r="L74" i="21"/>
  <c r="L78" i="21"/>
  <c r="L28" i="24"/>
  <c r="L32" i="24"/>
  <c r="L34" i="24"/>
  <c r="L57" i="24"/>
  <c r="L60" i="24"/>
  <c r="K80" i="24"/>
  <c r="K83" i="24" s="1"/>
  <c r="L103" i="24"/>
  <c r="L116" i="24"/>
  <c r="L122" i="24"/>
  <c r="G27" i="39"/>
  <c r="M2" i="39"/>
  <c r="L10" i="24"/>
  <c r="L50" i="24"/>
  <c r="L11" i="24"/>
  <c r="L15" i="24"/>
  <c r="L17" i="24"/>
  <c r="L79" i="24"/>
  <c r="L80" i="24"/>
  <c r="I18" i="24"/>
  <c r="K36" i="24"/>
  <c r="L36" i="24" s="1"/>
  <c r="L53" i="24"/>
  <c r="L55" i="24"/>
  <c r="L78" i="24"/>
  <c r="K102" i="24"/>
  <c r="K105" i="24" s="1"/>
  <c r="I127" i="24"/>
  <c r="L119" i="24"/>
  <c r="L121" i="24"/>
  <c r="L75" i="24"/>
  <c r="L81" i="24"/>
  <c r="L94" i="24"/>
  <c r="L96" i="24"/>
  <c r="L98" i="24"/>
  <c r="L126" i="24"/>
  <c r="L12" i="24"/>
  <c r="L14" i="24"/>
  <c r="L52" i="24"/>
  <c r="K18" i="24"/>
  <c r="L54" i="24"/>
  <c r="L77" i="24"/>
  <c r="L102" i="24"/>
  <c r="L125" i="24"/>
  <c r="L59" i="24"/>
  <c r="I61" i="24"/>
  <c r="I83" i="24"/>
  <c r="L7" i="24"/>
  <c r="I39" i="24"/>
  <c r="I40" i="24" s="1"/>
  <c r="I62" i="24" s="1"/>
  <c r="L8" i="24"/>
  <c r="L37" i="24"/>
  <c r="L73" i="24"/>
  <c r="L82" i="24"/>
  <c r="L118" i="24"/>
  <c r="L38" i="21"/>
  <c r="L51" i="21"/>
  <c r="L57" i="21"/>
  <c r="L81" i="21"/>
  <c r="L104" i="21"/>
  <c r="L16" i="21"/>
  <c r="L8" i="21"/>
  <c r="L10" i="21"/>
  <c r="L14" i="21"/>
  <c r="L28" i="21"/>
  <c r="L30" i="21"/>
  <c r="K36" i="21"/>
  <c r="L36" i="21" s="1"/>
  <c r="I18" i="21"/>
  <c r="L33" i="21"/>
  <c r="L76" i="21"/>
  <c r="L9" i="21"/>
  <c r="I39" i="21"/>
  <c r="I40" i="21" s="1"/>
  <c r="L31" i="21"/>
  <c r="L60" i="21"/>
  <c r="L75" i="21"/>
  <c r="L77" i="21"/>
  <c r="L79" i="21"/>
  <c r="L94" i="21"/>
  <c r="L82" i="21"/>
  <c r="L55" i="21"/>
  <c r="I83" i="21"/>
  <c r="L34" i="21"/>
  <c r="L53" i="21"/>
  <c r="I61" i="21"/>
  <c r="L32" i="21"/>
  <c r="K18" i="21"/>
  <c r="L17" i="21"/>
  <c r="L29" i="21"/>
  <c r="K102" i="21"/>
  <c r="K105" i="21" s="1"/>
  <c r="L97" i="21"/>
  <c r="L99" i="21"/>
  <c r="L101" i="21"/>
  <c r="L41" i="10"/>
  <c r="L43" i="10"/>
  <c r="L42" i="10"/>
  <c r="L44" i="10"/>
  <c r="L37" i="10"/>
  <c r="L66" i="10"/>
  <c r="L68" i="10"/>
  <c r="L14" i="10"/>
  <c r="L16" i="10"/>
  <c r="L11" i="10"/>
  <c r="L32" i="10"/>
  <c r="L31" i="10"/>
  <c r="L33" i="10"/>
  <c r="L35" i="10"/>
  <c r="L36" i="10"/>
  <c r="L18" i="10"/>
  <c r="L20" i="9"/>
  <c r="L61" i="9"/>
  <c r="L64" i="9"/>
  <c r="L11" i="9"/>
  <c r="L31" i="9"/>
  <c r="L8" i="9"/>
  <c r="L16" i="9"/>
  <c r="L18" i="9"/>
  <c r="L67" i="9"/>
  <c r="L71" i="9"/>
  <c r="L15" i="9"/>
  <c r="L17" i="9"/>
  <c r="L32" i="9"/>
  <c r="L34" i="9"/>
  <c r="L37" i="9"/>
  <c r="L40" i="9"/>
  <c r="L57" i="9"/>
  <c r="K65" i="9"/>
  <c r="K72" i="9" s="1"/>
  <c r="K46" i="9"/>
  <c r="L9" i="9"/>
  <c r="L42" i="9"/>
  <c r="L7" i="9"/>
  <c r="K21" i="9"/>
  <c r="K47" i="9" s="1"/>
  <c r="L43" i="9"/>
  <c r="L45" i="9"/>
  <c r="L70" i="9"/>
  <c r="L10" i="9"/>
  <c r="L12" i="9"/>
  <c r="L66" i="9"/>
  <c r="L13" i="9"/>
  <c r="L59" i="9"/>
  <c r="L69" i="9"/>
  <c r="L19" i="9"/>
  <c r="L63" i="9"/>
  <c r="L19" i="3"/>
  <c r="L15" i="3"/>
  <c r="L11" i="3"/>
  <c r="L23" i="3"/>
  <c r="L17" i="3"/>
  <c r="L13" i="3"/>
  <c r="L12" i="3"/>
  <c r="L22" i="3"/>
  <c r="L16" i="3"/>
  <c r="L8" i="3"/>
  <c r="K24" i="3"/>
  <c r="L62" i="10"/>
  <c r="I21" i="10"/>
  <c r="K21" i="10"/>
  <c r="L9" i="10"/>
  <c r="L13" i="10"/>
  <c r="L19" i="10"/>
  <c r="L39" i="10"/>
  <c r="I45" i="10"/>
  <c r="L40" i="10"/>
  <c r="L8" i="10"/>
  <c r="L10" i="10"/>
  <c r="L12" i="10"/>
  <c r="L20" i="10"/>
  <c r="K38" i="10"/>
  <c r="K45" i="10" s="1"/>
  <c r="K46" i="10" s="1"/>
  <c r="L61" i="10"/>
  <c r="L17" i="10"/>
  <c r="L89" i="10"/>
  <c r="L93" i="10"/>
  <c r="L7" i="10"/>
  <c r="L64" i="10"/>
  <c r="L85" i="10"/>
  <c r="L15" i="10"/>
  <c r="I70" i="10"/>
  <c r="L59" i="10"/>
  <c r="L60" i="10"/>
  <c r="L88" i="10"/>
  <c r="L90" i="10"/>
  <c r="L92" i="10"/>
  <c r="L9" i="3"/>
  <c r="L9" i="24"/>
  <c r="I105" i="24"/>
  <c r="I24" i="3"/>
  <c r="K39" i="21"/>
  <c r="L57" i="10"/>
  <c r="L42" i="8"/>
  <c r="K40" i="8"/>
  <c r="K39" i="7"/>
  <c r="M39" i="7" s="1"/>
  <c r="N39" i="7" s="1"/>
  <c r="P39" i="7" s="1"/>
  <c r="K38" i="7"/>
  <c r="M38" i="7" s="1"/>
  <c r="N38" i="7" s="1"/>
  <c r="P38" i="7" s="1"/>
  <c r="K37" i="7"/>
  <c r="M37" i="7" s="1"/>
  <c r="N37" i="7" s="1"/>
  <c r="P37" i="7" s="1"/>
  <c r="K36" i="7"/>
  <c r="M36" i="7" s="1"/>
  <c r="N36" i="7" s="1"/>
  <c r="P36" i="7" s="1"/>
  <c r="K35" i="7"/>
  <c r="M35" i="7" s="1"/>
  <c r="N35" i="7" s="1"/>
  <c r="P35" i="7" s="1"/>
  <c r="K34" i="7"/>
  <c r="M34" i="7" s="1"/>
  <c r="N34" i="7" s="1"/>
  <c r="P34" i="7" s="1"/>
  <c r="K33" i="7"/>
  <c r="M33" i="7" s="1"/>
  <c r="N33" i="7" s="1"/>
  <c r="P33" i="7" s="1"/>
  <c r="K32" i="7"/>
  <c r="M32" i="7" s="1"/>
  <c r="N32" i="7" s="1"/>
  <c r="P32" i="7" s="1"/>
  <c r="K31" i="7"/>
  <c r="M31" i="7" s="1"/>
  <c r="N31" i="7" s="1"/>
  <c r="P31" i="7" s="1"/>
  <c r="K30" i="7"/>
  <c r="M30" i="7" s="1"/>
  <c r="N30" i="7" s="1"/>
  <c r="P30" i="7" s="1"/>
  <c r="K29" i="7"/>
  <c r="M29" i="7" s="1"/>
  <c r="N29" i="7" s="1"/>
  <c r="P29" i="7" s="1"/>
  <c r="I46" i="9"/>
  <c r="K94" i="10"/>
  <c r="I94" i="10"/>
  <c r="I72" i="9"/>
  <c r="L81" i="10"/>
  <c r="K83" i="21"/>
  <c r="L43" i="8"/>
  <c r="L39" i="8"/>
  <c r="L20" i="3"/>
  <c r="L18" i="8"/>
  <c r="L14" i="9"/>
  <c r="L21" i="9" s="1"/>
  <c r="L35" i="9"/>
  <c r="L38" i="9"/>
  <c r="L86" i="10"/>
  <c r="K58" i="21"/>
  <c r="K61" i="21" s="1"/>
  <c r="L97" i="24"/>
  <c r="K124" i="24"/>
  <c r="L124" i="24" s="1"/>
  <c r="I47" i="8"/>
  <c r="I48" i="8" s="1"/>
  <c r="K16" i="7"/>
  <c r="M16" i="7" s="1"/>
  <c r="N16" i="7" s="1"/>
  <c r="P16" i="7" s="1"/>
  <c r="I21" i="9"/>
  <c r="L68" i="9"/>
  <c r="K63" i="10"/>
  <c r="L63" i="10" s="1"/>
  <c r="L67" i="10"/>
  <c r="L95" i="21"/>
  <c r="L103" i="21"/>
  <c r="L16" i="24"/>
  <c r="L30" i="24"/>
  <c r="L38" i="24"/>
  <c r="K58" i="24"/>
  <c r="L56" i="24"/>
  <c r="L104" i="24"/>
  <c r="L117" i="24"/>
  <c r="L98" i="21"/>
  <c r="L100" i="21"/>
  <c r="L13" i="24"/>
  <c r="L51" i="24"/>
  <c r="L99" i="24"/>
  <c r="L101" i="24"/>
  <c r="L120" i="24"/>
  <c r="L123" i="24"/>
  <c r="L96" i="21"/>
  <c r="L95" i="24"/>
  <c r="L40" i="8"/>
  <c r="K47" i="8"/>
  <c r="K48" i="8" s="1"/>
  <c r="L65" i="9" l="1"/>
  <c r="K39" i="24"/>
  <c r="K40" i="24" s="1"/>
  <c r="L22" i="8"/>
  <c r="L47" i="8"/>
  <c r="G29" i="39"/>
  <c r="G30" i="39" s="1"/>
  <c r="L127" i="24"/>
  <c r="L39" i="24"/>
  <c r="K127" i="24"/>
  <c r="L83" i="24"/>
  <c r="I84" i="24"/>
  <c r="I106" i="24" s="1"/>
  <c r="I128" i="24" s="1"/>
  <c r="L18" i="21"/>
  <c r="L39" i="21"/>
  <c r="I62" i="21"/>
  <c r="I84" i="21" s="1"/>
  <c r="I106" i="21" s="1"/>
  <c r="L83" i="21"/>
  <c r="L102" i="21"/>
  <c r="L105" i="21" s="1"/>
  <c r="K40" i="21"/>
  <c r="K62" i="21" s="1"/>
  <c r="K84" i="21" s="1"/>
  <c r="K106" i="21" s="1"/>
  <c r="L38" i="10"/>
  <c r="L45" i="10" s="1"/>
  <c r="I46" i="10"/>
  <c r="I71" i="10" s="1"/>
  <c r="I95" i="10" s="1"/>
  <c r="I47" i="9"/>
  <c r="K73" i="9"/>
  <c r="L46" i="9"/>
  <c r="L47" i="9" s="1"/>
  <c r="L72" i="9"/>
  <c r="L24" i="3"/>
  <c r="N4" i="7" s="1"/>
  <c r="K70" i="10"/>
  <c r="K71" i="10" s="1"/>
  <c r="K95" i="10" s="1"/>
  <c r="L21" i="10"/>
  <c r="L70" i="10"/>
  <c r="L94" i="10"/>
  <c r="L18" i="24"/>
  <c r="I73" i="9"/>
  <c r="L58" i="21"/>
  <c r="L61" i="21" s="1"/>
  <c r="L105" i="24"/>
  <c r="L58" i="24"/>
  <c r="L61" i="24" s="1"/>
  <c r="K61" i="24"/>
  <c r="K62" i="24" l="1"/>
  <c r="K84" i="24" s="1"/>
  <c r="K106" i="24" s="1"/>
  <c r="K128" i="24" s="1"/>
  <c r="L40" i="21"/>
  <c r="L48" i="8"/>
  <c r="I10" i="11" s="1"/>
  <c r="K10" i="11" s="1"/>
  <c r="K18" i="11" s="1"/>
  <c r="K19" i="11" s="1"/>
  <c r="L40" i="24"/>
  <c r="L62" i="24" s="1"/>
  <c r="L84" i="24" s="1"/>
  <c r="L106" i="24" s="1"/>
  <c r="L128" i="24" s="1"/>
  <c r="I10" i="23" s="1"/>
  <c r="K10" i="23" s="1"/>
  <c r="K18" i="23" s="1"/>
  <c r="L62" i="21"/>
  <c r="L84" i="21" s="1"/>
  <c r="L106" i="21" s="1"/>
  <c r="I10" i="20" s="1"/>
  <c r="K10" i="20" s="1"/>
  <c r="K18" i="20" s="1"/>
  <c r="L46" i="10"/>
  <c r="L71" i="10" s="1"/>
  <c r="L95" i="10" s="1"/>
  <c r="I10" i="13" s="1"/>
  <c r="K10" i="13" s="1"/>
  <c r="K18" i="13" s="1"/>
  <c r="L73" i="9"/>
  <c r="I10" i="12" s="1"/>
  <c r="K10" i="12" s="1"/>
  <c r="K18" i="12" s="1"/>
  <c r="K19" i="12" s="1"/>
  <c r="A19" i="12" s="1"/>
  <c r="K10" i="2"/>
  <c r="M10" i="2" s="1"/>
  <c r="M18" i="2" s="1"/>
  <c r="M19" i="2" s="1"/>
  <c r="A19" i="2" s="1"/>
  <c r="T6" i="7"/>
  <c r="T7" i="7" s="1"/>
  <c r="H11" i="14" l="1"/>
  <c r="H17" i="14" s="1"/>
  <c r="B18" i="14" s="1"/>
  <c r="A19" i="11"/>
  <c r="K19" i="23"/>
  <c r="H11" i="22" s="1"/>
  <c r="H20" i="22" s="1"/>
  <c r="B21" i="22" s="1"/>
  <c r="K19" i="20"/>
  <c r="H11" i="19" s="1"/>
  <c r="H20" i="19" s="1"/>
  <c r="B21" i="19" s="1"/>
  <c r="K19" i="13"/>
  <c r="H11" i="16" s="1"/>
  <c r="H20" i="16" s="1"/>
  <c r="B21" i="16" s="1"/>
  <c r="H11" i="15"/>
  <c r="H17" i="15" s="1"/>
  <c r="B18" i="15" s="1"/>
  <c r="H11" i="1"/>
  <c r="H18" i="1" s="1"/>
  <c r="B19" i="1" s="1"/>
  <c r="T8" i="7"/>
  <c r="T9" i="7" s="1"/>
  <c r="T10" i="7" s="1"/>
  <c r="U10" i="7" s="1"/>
  <c r="U7" i="7"/>
  <c r="A19" i="23" l="1"/>
  <c r="A19" i="20"/>
  <c r="A19" i="13"/>
  <c r="U11" i="7"/>
  <c r="N5" i="7" s="1"/>
  <c r="N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busz chatchai</author>
  </authors>
  <commentList>
    <comment ref="H17" authorId="0" shapeId="0" xr:uid="{00000000-0006-0000-1400-000001000000}">
      <text>
        <r>
          <rPr>
            <sz val="9"/>
            <color indexed="81"/>
            <rFont val="Tahoma"/>
            <family val="2"/>
          </rPr>
          <t xml:space="preserve">ใส่มูลค่างาน ที่ช่องแถบสีนี้
</t>
        </r>
      </text>
    </comment>
  </commentList>
</comments>
</file>

<file path=xl/sharedStrings.xml><?xml version="1.0" encoding="utf-8"?>
<sst xmlns="http://schemas.openxmlformats.org/spreadsheetml/2006/main" count="1009" uniqueCount="186">
  <si>
    <t>สถานที่ก่อสร้าง</t>
  </si>
  <si>
    <t>หน่วยงาน</t>
  </si>
  <si>
    <t>ประมาณราคาเมื่อวันที่</t>
  </si>
  <si>
    <t>ลำดับที่</t>
  </si>
  <si>
    <t>รายการ</t>
  </si>
  <si>
    <t>หมายเหตุ</t>
  </si>
  <si>
    <t>สรุป</t>
  </si>
  <si>
    <t>ประมาณราคาโดย</t>
  </si>
  <si>
    <t xml:space="preserve">รวมค่าก่อสร้างเป็นเงินทั้งสิ้น   </t>
  </si>
  <si>
    <t>**</t>
  </si>
  <si>
    <t>£</t>
  </si>
  <si>
    <t>จำนวน</t>
  </si>
  <si>
    <t>แผ่น</t>
  </si>
  <si>
    <t>หน่วย</t>
  </si>
  <si>
    <t>รวม</t>
  </si>
  <si>
    <t>ค่าแรงงาน</t>
  </si>
  <si>
    <t>จำนวนเงิน</t>
  </si>
  <si>
    <t>รวมค่าวัสดุ  และค่าแรงงาน</t>
  </si>
  <si>
    <t xml:space="preserve">หมายเหตุ   </t>
  </si>
  <si>
    <t>ค่าวัสดุ</t>
  </si>
  <si>
    <t>ค่าก่อสร้าง</t>
  </si>
  <si>
    <t>หน่วย : บาท</t>
  </si>
  <si>
    <t xml:space="preserve">  รวมค่าก่อสร้าง</t>
  </si>
  <si>
    <t>ค่างานต้นทุน</t>
  </si>
  <si>
    <t>...............................................................................................</t>
  </si>
  <si>
    <t>รายการปริมาณงานและราคา</t>
  </si>
  <si>
    <t>ราคาต่อหน่วย</t>
  </si>
  <si>
    <t>Factor  F</t>
  </si>
  <si>
    <t>ยอดสุทธิ</t>
  </si>
  <si>
    <t>ดอกเบี้ยเงินกู้</t>
  </si>
  <si>
    <t>บาท</t>
  </si>
  <si>
    <t>Factor F_2555</t>
  </si>
  <si>
    <t>ตารางคำนวณหาค่า Factor F งานก่อสร้างอาคาร</t>
  </si>
  <si>
    <t>ค่าFactor F</t>
  </si>
  <si>
    <t>FactorF</t>
  </si>
  <si>
    <t>www.yotathai.net</t>
  </si>
  <si>
    <t>ค่างานรวมค่า Factor F</t>
  </si>
  <si>
    <t>ค่างาน(ล้านบาท)</t>
  </si>
  <si>
    <t>ค่างานต่ำกว่า</t>
  </si>
  <si>
    <t>ตำแหน่งค่าต่ำ</t>
  </si>
  <si>
    <t>ตาราง Factor F งานก่อสร้างอาคาร</t>
  </si>
  <si>
    <t>ตำแหน่งค่าสูง</t>
  </si>
  <si>
    <t>ค่างานสูงกว่า</t>
  </si>
  <si>
    <t xml:space="preserve">    เงินล่วงหน้าจ่าย</t>
  </si>
  <si>
    <t>%</t>
  </si>
  <si>
    <t>ค่าFactor F ที่ได้</t>
  </si>
  <si>
    <t xml:space="preserve">    เงินประกันผลงานหัก</t>
  </si>
  <si>
    <t>ค่าภาษีมูลค่าเพิ่ม (VAT)</t>
  </si>
  <si>
    <t>ค่างาน(ทุน)
ล้านบาท</t>
  </si>
  <si>
    <t>ค่าใช้จ่ายในการดำเนินงานก่อสร้าง (%)</t>
  </si>
  <si>
    <t>รวมในรูป
Factor</t>
  </si>
  <si>
    <t>ภาษีมูลค่าเพิ่ม
(VAT)</t>
  </si>
  <si>
    <t>Factor F</t>
  </si>
  <si>
    <t>ค่า
อำนวยการ</t>
  </si>
  <si>
    <t>ระยะเวลา
ก่อสร้าง</t>
  </si>
  <si>
    <t>ระยะเวลา
เบิกจ่ายเงิน</t>
  </si>
  <si>
    <t>เงิน
จ่ายล่วงหน้า</t>
  </si>
  <si>
    <t>เงิน
ประกันผลงาน</t>
  </si>
  <si>
    <t>ดอกเบี้ย
เงินกู้</t>
  </si>
  <si>
    <t>ค่า
ดอกเบี้ย</t>
  </si>
  <si>
    <t>ค่า
กำไร</t>
  </si>
  <si>
    <t>รวม
ค่าใช้จ่าย</t>
  </si>
  <si>
    <r>
      <t xml:space="preserve"> </t>
    </r>
    <r>
      <rPr>
        <sz val="12"/>
        <rFont val="Calibri"/>
        <family val="2"/>
      </rPr>
      <t xml:space="preserve">≤    </t>
    </r>
    <r>
      <rPr>
        <sz val="14"/>
        <rFont val="Calibri"/>
        <family val="2"/>
      </rPr>
      <t xml:space="preserve"> </t>
    </r>
    <r>
      <rPr>
        <sz val="14"/>
        <rFont val="BrowalliaUPC"/>
        <family val="2"/>
        <charset val="222"/>
      </rPr>
      <t>0.5</t>
    </r>
  </si>
  <si>
    <r>
      <t>&gt;</t>
    </r>
    <r>
      <rPr>
        <sz val="19.600000000000001"/>
        <rFont val="BrowalliaUPC"/>
        <family val="2"/>
        <charset val="222"/>
      </rPr>
      <t xml:space="preserve">  </t>
    </r>
    <r>
      <rPr>
        <sz val="14"/>
        <rFont val="BrowalliaUPC"/>
        <family val="2"/>
        <charset val="222"/>
      </rPr>
      <t xml:space="preserve"> 500</t>
    </r>
  </si>
  <si>
    <t>1.กรณีค่างานอยู่ระหว่างช่วงของค่างานต้นทุนที่กำหนด ให้เทียบอัตราส่วนเพื่อหาค่า Factor F หรือใช้สูตรคำนวณ</t>
  </si>
  <si>
    <r>
      <t>2.ถ้าเป็นงานเงินกู้หรือจากแหล่งอื่นซึ่งไม่ต้องชำระค่าภาษีมูลค่าเพิ่ม ให้ใช้ Factor F ในช่อง "</t>
    </r>
    <r>
      <rPr>
        <b/>
        <sz val="14"/>
        <rFont val="BrowalliaUPC"/>
        <family val="2"/>
      </rPr>
      <t>รวมในรูป Factor</t>
    </r>
    <r>
      <rPr>
        <sz val="14"/>
        <rFont val="BrowalliaUPC"/>
        <family val="2"/>
        <charset val="222"/>
      </rPr>
      <t>"</t>
    </r>
  </si>
  <si>
    <t xml:space="preserve"> </t>
  </si>
  <si>
    <t>งานก่อสร้าง</t>
  </si>
  <si>
    <t>แบบ ปร.4 ที่แนบ</t>
  </si>
  <si>
    <t>แบบ ปร.4 ปร.5 ปร.6  และ Factor F ทั้งหมด</t>
  </si>
  <si>
    <t>ผู้ประมาณราคา</t>
  </si>
  <si>
    <t>...........................................................................................</t>
  </si>
  <si>
    <t>รับรองความถูกต้อง</t>
  </si>
  <si>
    <t>ผู้อำนวยการโรงเรียน</t>
  </si>
  <si>
    <t>ตรวจสอบความถูกต้อง</t>
  </si>
  <si>
    <t xml:space="preserve"> - ราคาวัสดุให้ใช้ราคาของพาณิชย์จังหวัด / จังหวัดใกล้เคียง / สืบราคาจากท้องถิ่น</t>
  </si>
  <si>
    <t xml:space="preserve"> - ค่าแรงงานให้ใช้ตามบัญชีมาตรฐานค่าแรงงานของกรมบัญชีกลาง</t>
  </si>
  <si>
    <t>แบบ ปร.5</t>
  </si>
  <si>
    <t>งานปรับปรุง/ ซ่อมแซม</t>
  </si>
  <si>
    <t xml:space="preserve">ส่วนค่างานต้นทุน </t>
  </si>
  <si>
    <t>รวมหน้า 2</t>
  </si>
  <si>
    <t>สรุปค่างาน หน้า 1-2</t>
  </si>
  <si>
    <t xml:space="preserve">นักวิเคราะห์นโยบายและแผน </t>
  </si>
  <si>
    <t xml:space="preserve">ผู้อำนวยการกลุ่มนโยบายและแผน </t>
  </si>
  <si>
    <t>รวมหน้า 3</t>
  </si>
  <si>
    <t>สรุปค่างาน หน้า 1-3</t>
  </si>
  <si>
    <t>นักวิเคราะห์นโยบายและแผน</t>
  </si>
  <si>
    <t>ส่วนค่างาน</t>
  </si>
  <si>
    <t>คำชี้แจง</t>
  </si>
  <si>
    <t>แบบ ปร. 6</t>
  </si>
  <si>
    <t>แบบ ปร. 4(ก)</t>
  </si>
  <si>
    <t>สพป./สพม.</t>
  </si>
  <si>
    <t xml:space="preserve">   (ลงชื่อ)........................................ผู้ประมาณราคา</t>
  </si>
  <si>
    <t xml:space="preserve">   (ลงชื่อ)........................................รับรองถูกต้อง</t>
  </si>
  <si>
    <t>แบบ ปร.5(ก)</t>
  </si>
  <si>
    <t>รวมหน้า 4</t>
  </si>
  <si>
    <t>สรุปค่างาน หน้า 1-4</t>
  </si>
  <si>
    <t>รวมหน้า 5</t>
  </si>
  <si>
    <t>สรุปค่างาน หน้า 1-5</t>
  </si>
  <si>
    <t>(ลงชื่อ)..................................................ผู้ประมาณราคา</t>
  </si>
  <si>
    <t>รวมหน้า 6</t>
  </si>
  <si>
    <t>สรุปค่างาน หน้า 1-6</t>
  </si>
  <si>
    <t>หน่วย:บาท</t>
  </si>
  <si>
    <t>.</t>
  </si>
  <si>
    <t>สรุปค่าปรับปรุง ซ่อมแซม</t>
  </si>
  <si>
    <t xml:space="preserve">   สพป./สพม. ยโสธร เขต 2</t>
  </si>
  <si>
    <t xml:space="preserve"> สพป./สพม. ยโสธร เขต 2</t>
  </si>
  <si>
    <t>สพป.ยโสธร เขต 2</t>
  </si>
  <si>
    <t>สพป./สพม. ยโสธร เขต 2</t>
  </si>
  <si>
    <t xml:space="preserve">แบบกรอกรายละเอียดในแบบ ปร.4,ปร.5และ ปร.6 (กรอกในช่องสีฟ้าเท่านั้น) </t>
  </si>
  <si>
    <t>วันเดือนปี ที่ ประมาณการราคา</t>
  </si>
  <si>
    <t xml:space="preserve">รายการที่ปรับปรุง/ ซ่อมแซม </t>
  </si>
  <si>
    <t>สพป./ สพม.</t>
  </si>
  <si>
    <t>รายชื่อ ผู้เกี่ยวข้อง</t>
  </si>
  <si>
    <t>นายสมศักดิ์ ประสพสุข</t>
  </si>
  <si>
    <t>ตำแหน่ง</t>
  </si>
  <si>
    <t>ครูชำนาญการ</t>
  </si>
  <si>
    <t>หมายเลขโทรศัพท์ผู้ประมาณราคา</t>
  </si>
  <si>
    <t>0891110000</t>
  </si>
  <si>
    <t>ผอ.รร.</t>
  </si>
  <si>
    <t>นายภัณฑจิตร  จริงจัง</t>
  </si>
  <si>
    <t xml:space="preserve">เจ้าหน้าที่ นักวิเคราะห์นโยบายและแผน </t>
  </si>
  <si>
    <t>สถานที่ก่อสร้าง (ชื่อโรงเรียน ตำบล อำเภอ จังหวัด)</t>
  </si>
  <si>
    <t>โรงเรียนบ้านเด็กสมบูรณ์  ตำบลกุดชุม  อำเภอกุดชุม  จังหวัดยโสธร</t>
  </si>
  <si>
    <t>ผู้อำนวยการโรงเรียนบ้านเด็กสมบูรณ์</t>
  </si>
  <si>
    <t xml:space="preserve">   (ลงชื่อ)...............................................รับรองถูกต้อง</t>
  </si>
  <si>
    <t xml:space="preserve">   (ลงชื่อ)..............................................ผู้ประมาณราคา</t>
  </si>
  <si>
    <t xml:space="preserve">   (ลงชื่อ)...........................................รับรองถูกต้อง</t>
  </si>
  <si>
    <t xml:space="preserve">   (ลงชื่อ)................................................รับรองถูกต้อง</t>
  </si>
  <si>
    <t xml:space="preserve">   (ลงชื่อ)....................................................ผู้ประมาณราคา</t>
  </si>
  <si>
    <t>ตารางแสดงการคำนวณหาค่า FACTOR F งานอาคาร</t>
  </si>
  <si>
    <t>เงื่อนไข</t>
  </si>
  <si>
    <t>เงินล่วงหน้าจ่าย</t>
  </si>
  <si>
    <t>ค่าประกันผลงาน หัก</t>
  </si>
  <si>
    <t>ค่างาน(ทุน)</t>
  </si>
  <si>
    <t>FACTOR F</t>
  </si>
  <si>
    <t>ล้านบาท</t>
  </si>
  <si>
    <t>&lt;0.5</t>
  </si>
  <si>
    <t>a =</t>
  </si>
  <si>
    <t>ค่าภาษีมูลค่าเพิ่ม ( VAT )</t>
  </si>
  <si>
    <t>b =</t>
  </si>
  <si>
    <t xml:space="preserve">d = </t>
  </si>
  <si>
    <t>สูตรคำนวณหาค่า FACTOR  F</t>
  </si>
  <si>
    <t xml:space="preserve">c = </t>
  </si>
  <si>
    <t xml:space="preserve">e = </t>
  </si>
  <si>
    <r>
      <t xml:space="preserve">สูตรการหาค่า Factor F = D - </t>
    </r>
    <r>
      <rPr>
        <b/>
        <sz val="16"/>
        <color indexed="8"/>
        <rFont val="Symbol"/>
        <family val="1"/>
        <charset val="2"/>
      </rPr>
      <t/>
    </r>
  </si>
  <si>
    <t>{</t>
  </si>
  <si>
    <r>
      <t>[</t>
    </r>
    <r>
      <rPr>
        <sz val="16"/>
        <color indexed="8"/>
        <rFont val="TH SarabunPSK"/>
        <family val="2"/>
      </rPr>
      <t>( D - E ) x ( A - B )</t>
    </r>
    <r>
      <rPr>
        <sz val="22"/>
        <color indexed="8"/>
        <rFont val="TH SarabunPSK"/>
        <family val="2"/>
      </rPr>
      <t>]</t>
    </r>
  </si>
  <si>
    <t>}</t>
  </si>
  <si>
    <t>factor F =</t>
  </si>
  <si>
    <t>( C - B )</t>
  </si>
  <si>
    <t>เมื่อ</t>
  </si>
  <si>
    <t>A = ค่าวัสดุและแรงงานต้นทุน</t>
  </si>
  <si>
    <t xml:space="preserve"> =</t>
  </si>
  <si>
    <t>B = ค่างานตัวต่ำกว่าต้นทุน</t>
  </si>
  <si>
    <t>C = ค่างานตัวสูงกว่าต้นทุน</t>
  </si>
  <si>
    <t>D = Factor F ของค่างานตัวต่ำกว่าต้นทุน</t>
  </si>
  <si>
    <t>E = Factor F ของค่างานตัวสูงกว่าต้นทุน</t>
  </si>
  <si>
    <t>แทนค่า</t>
  </si>
  <si>
    <t xml:space="preserve"> -  (</t>
  </si>
  <si>
    <t xml:space="preserve"> -</t>
  </si>
  <si>
    <t>)   X   (</t>
  </si>
  <si>
    <t>)</t>
  </si>
  <si>
    <t>(</t>
  </si>
  <si>
    <t>สรุปค่าต้นทุนงาน</t>
  </si>
  <si>
    <t>ค่า FACTOR F เท่ากับ</t>
  </si>
  <si>
    <t>รวมเป็นมูลค่างานก่อสร้างทั้งสิ้น</t>
  </si>
  <si>
    <t>&gt;500</t>
  </si>
  <si>
    <t>1. กรณีค่างานอยู่ระหว่างช่วงของค่างานต้นทุนที่กำหนด ให้เทียบอัตราส่วนเพื่อหาค่า Factor F</t>
  </si>
  <si>
    <t>2. ถ้าเป็นงานเงินกู้ให้ใช้ Factor F ในช่อง " รวมในรูป Factor "</t>
  </si>
  <si>
    <t>กลุ่มนโยบายและแผน สพป.ยโสธร เขต ๒</t>
  </si>
  <si>
    <t xml:space="preserve"> - โรงเรียนไม่ต้องปริ๊นท์ คำชี้แจง , แบบกรอกรายละเอียด ส่ง สพป.</t>
  </si>
  <si>
    <t xml:space="preserve">    จะใช้ Factor F. 1.3074  </t>
  </si>
  <si>
    <t xml:space="preserve">    - หากคำนวณค่าวัสดุและค่าแรงงานในแบบ ปร.4 เกิน 500,000 บาท จะต้องคำนวณค่า Factor F. ใน Sheet คำนวณค่า Factor F.</t>
  </si>
  <si>
    <r>
      <t>1. ให้โรงเรียนกรอกข้อมูลใน</t>
    </r>
    <r>
      <rPr>
        <b/>
        <sz val="19"/>
        <color indexed="10"/>
        <rFont val="TH SarabunPSK"/>
        <family val="2"/>
      </rPr>
      <t xml:space="preserve"> "แบบกรอกรายละเอียด"</t>
    </r>
    <r>
      <rPr>
        <b/>
        <sz val="19"/>
        <rFont val="TH SarabunPSK"/>
        <family val="2"/>
      </rPr>
      <t xml:space="preserve"> เป็นอันดับแรกก่อน  โดยโปรแกรมจะเชื่อมโยงข้อมูล</t>
    </r>
  </si>
  <si>
    <t xml:space="preserve">การใช้แบบประมาณการนี้ประกอบไปด้วย แบบ ปร. 4 , ปร.5 และ ปร.6 </t>
  </si>
  <si>
    <t>2. ให้โรงเรียนกรอกข้อมูลบนพื้นที่สีฟ้าในแบบ ปร. 5 และ ปร. 6 เท่านั้น(ห้ามกรอกข้อความใดๆบนพื้นที่สีขาว)</t>
  </si>
  <si>
    <t xml:space="preserve">3.  โปรแกรมจะปรับ Factor F ให้โดยอัตโนมัติใน ปร. 5  </t>
  </si>
  <si>
    <t xml:space="preserve">    ไปจำแนกใส่ในแบบ ปร. 4 ตามจำนวนหน้าเองและเชื่อมโยงไปใส่ใน ปร. 5 และ ปร. 6</t>
  </si>
  <si>
    <t>5. ให้โรงเรียนปริ๊นท์ส่งเป็นขาว/ดำ เท่านั้น</t>
  </si>
  <si>
    <t xml:space="preserve">   กลุ่มงานวิเคราะห์นโยบายและแผน  </t>
  </si>
  <si>
    <t>4. ให้โรงเรียนปริ๊นท์ ปร.4 , ปร.5 และ ปร.6 เป็นเอกสารตามจำนวนหน้า ส่ง สพป.เท่านั้น</t>
  </si>
  <si>
    <t>ปรับปรุงซ่อมแซมอาคารเรียน ป.1 ซ</t>
  </si>
  <si>
    <t>นายสมัย พรสินธุเศรษฐ์</t>
  </si>
  <si>
    <t>นางสาวพัชริตา อุ่มแก้ว</t>
  </si>
  <si>
    <t xml:space="preserve">    - หากค่าวัสดุและค่าแรงงานในแบบ ปร.4  ไม่เกิน 500,000 บาท  จะใช้ค่า Factor F. 1.3091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</si>
</sst>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[$-101041E]d\ mmmm\ yyyy;@"/>
    <numFmt numFmtId="191" formatCode="_-* #,##0.0000_-;\-* #,##0.0000_-;_-* &quot;-&quot;??_-;_-@_-"/>
    <numFmt numFmtId="192" formatCode="_(* #,##0_);_(* \(#,##0\);_(* &quot;-&quot;??_);_(@_)"/>
    <numFmt numFmtId="193" formatCode="0.0"/>
    <numFmt numFmtId="194" formatCode="_-* #,##0.00000_-;\-* #,##0.00000_-;_-* &quot;-&quot;??_-;_-@_-"/>
    <numFmt numFmtId="195" formatCode="_(* #,##0.0000_);_(* \(#,##0.0000\);_(* &quot;-&quot;??_);_(@_)"/>
    <numFmt numFmtId="196" formatCode="_(* #,##0.000000_);_(* \(#,##0.000000\);_(* &quot;-&quot;??_);_(@_)"/>
    <numFmt numFmtId="197" formatCode="[$-F800]dddd\,\ mmmm\ dd\,\ yyyy"/>
    <numFmt numFmtId="198" formatCode="0.0000"/>
    <numFmt numFmtId="199" formatCode="[$-D00041E]0"/>
  </numFmts>
  <fonts count="82" x14ac:knownFonts="1">
    <font>
      <sz val="10"/>
      <name val="Arial"/>
      <charset val="222"/>
    </font>
    <font>
      <sz val="10"/>
      <name val="Arial"/>
      <family val="2"/>
    </font>
    <font>
      <sz val="16"/>
      <name val="TH SarabunPSK"/>
      <family val="2"/>
    </font>
    <font>
      <sz val="8"/>
      <name val="Arial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8"/>
      <name val="Wingdings 2"/>
      <family val="1"/>
      <charset val="2"/>
    </font>
    <font>
      <sz val="14"/>
      <name val="Cordia New"/>
      <family val="2"/>
    </font>
    <font>
      <sz val="8"/>
      <name val="TH SarabunPSK"/>
      <family val="2"/>
    </font>
    <font>
      <sz val="13"/>
      <name val="TH SarabunPSK"/>
      <family val="2"/>
    </font>
    <font>
      <u/>
      <sz val="14"/>
      <name val="TH SarabunPSK"/>
      <family val="2"/>
    </font>
    <font>
      <sz val="15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name val="Arial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5"/>
      <name val="TH SarabunPSK"/>
      <family val="2"/>
    </font>
    <font>
      <b/>
      <sz val="17"/>
      <name val="TH SarabunPSK"/>
      <family val="2"/>
    </font>
    <font>
      <sz val="14"/>
      <name val="BrowalliaUPC"/>
      <family val="2"/>
      <charset val="222"/>
    </font>
    <font>
      <sz val="14"/>
      <color indexed="43"/>
      <name val="BrowalliaUPC"/>
      <family val="2"/>
      <charset val="222"/>
    </font>
    <font>
      <sz val="10"/>
      <name val="Arial"/>
      <family val="2"/>
    </font>
    <font>
      <sz val="14"/>
      <color indexed="9"/>
      <name val="BrowalliaUPC"/>
      <family val="2"/>
      <charset val="222"/>
    </font>
    <font>
      <b/>
      <sz val="14"/>
      <name val="BrowalliaUPC"/>
      <family val="2"/>
      <charset val="222"/>
    </font>
    <font>
      <b/>
      <sz val="16"/>
      <name val="BrowalliaUPC"/>
      <family val="2"/>
      <charset val="222"/>
    </font>
    <font>
      <sz val="14"/>
      <color indexed="10"/>
      <name val="BrowalliaUPC"/>
      <family val="2"/>
      <charset val="222"/>
    </font>
    <font>
      <u/>
      <sz val="10"/>
      <color indexed="12"/>
      <name val="Arial"/>
      <family val="2"/>
    </font>
    <font>
      <sz val="14"/>
      <color indexed="12"/>
      <name val="BrowalliaUPC"/>
      <family val="2"/>
    </font>
    <font>
      <sz val="14"/>
      <color indexed="8"/>
      <name val="BrowalliaUPC"/>
      <family val="2"/>
      <charset val="222"/>
    </font>
    <font>
      <sz val="12"/>
      <name val="Calibri"/>
      <family val="2"/>
    </font>
    <font>
      <sz val="14"/>
      <name val="Calibri"/>
      <family val="2"/>
    </font>
    <font>
      <sz val="14"/>
      <color indexed="12"/>
      <name val="BrowalliaUPC"/>
      <family val="2"/>
      <charset val="222"/>
    </font>
    <font>
      <sz val="14"/>
      <name val="BrowalliaUPC"/>
      <family val="2"/>
    </font>
    <font>
      <sz val="19.600000000000001"/>
      <name val="BrowalliaUPC"/>
      <family val="2"/>
      <charset val="222"/>
    </font>
    <font>
      <b/>
      <sz val="14"/>
      <name val="BrowalliaUPC"/>
      <family val="2"/>
    </font>
    <font>
      <sz val="15.5"/>
      <name val="TH SarabunPSK"/>
      <family val="2"/>
    </font>
    <font>
      <b/>
      <sz val="20"/>
      <name val="TH SarabunPSK"/>
      <family val="2"/>
    </font>
    <font>
      <sz val="14"/>
      <name val="TH SarabunPSK"/>
      <family val="2"/>
    </font>
    <font>
      <sz val="18"/>
      <name val="Arial"/>
      <family val="2"/>
    </font>
    <font>
      <sz val="20"/>
      <name val="Arial"/>
      <family val="2"/>
    </font>
    <font>
      <b/>
      <sz val="19"/>
      <name val="TH SarabunPSK"/>
      <family val="2"/>
    </font>
    <font>
      <b/>
      <sz val="16"/>
      <color rgb="FFFF0000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b/>
      <sz val="24"/>
      <name val="TH SarabunPSK"/>
      <family val="2"/>
    </font>
    <font>
      <b/>
      <sz val="10"/>
      <name val="TH SarabunPSK"/>
      <family val="2"/>
    </font>
    <font>
      <b/>
      <sz val="16"/>
      <color theme="1"/>
      <name val="TH SarabunPSK"/>
      <family val="2"/>
    </font>
    <font>
      <sz val="14"/>
      <name val="Arial"/>
      <family val="2"/>
    </font>
    <font>
      <b/>
      <sz val="18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63"/>
      <name val="Arial"/>
      <family val="2"/>
    </font>
    <font>
      <b/>
      <sz val="16"/>
      <color indexed="8"/>
      <name val="Symbol"/>
      <family val="1"/>
      <charset val="2"/>
    </font>
    <font>
      <sz val="36"/>
      <color indexed="8"/>
      <name val="Symbol"/>
      <family val="1"/>
      <charset val="2"/>
    </font>
    <font>
      <sz val="22"/>
      <color indexed="8"/>
      <name val="TH SarabunPSK"/>
      <family val="2"/>
    </font>
    <font>
      <sz val="36"/>
      <color indexed="8"/>
      <name val="TH SarabunPSK"/>
      <family val="2"/>
    </font>
    <font>
      <sz val="14"/>
      <color indexed="8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sz val="9"/>
      <color indexed="81"/>
      <name val="Tahoma"/>
      <family val="2"/>
    </font>
    <font>
      <sz val="19"/>
      <name val="TH SarabunPSK"/>
      <family val="2"/>
    </font>
    <font>
      <b/>
      <sz val="25"/>
      <color rgb="FFFF0000"/>
      <name val="TH SarabunPSK"/>
      <family val="2"/>
    </font>
    <font>
      <b/>
      <sz val="19"/>
      <color rgb="FFFF0000"/>
      <name val="TH SarabunPSK"/>
      <family val="2"/>
    </font>
    <font>
      <b/>
      <sz val="19"/>
      <color indexed="10"/>
      <name val="TH SarabunPSK"/>
      <family val="2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187" fontId="3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28" fillId="0" borderId="0"/>
    <xf numFmtId="0" fontId="28" fillId="23" borderId="7" applyNumberFormat="0" applyFont="0" applyAlignment="0" applyProtection="0"/>
    <xf numFmtId="0" fontId="29" fillId="20" borderId="8" applyNumberFormat="0" applyAlignment="0" applyProtection="0"/>
    <xf numFmtId="9" fontId="3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0" fillId="0" borderId="0"/>
    <xf numFmtId="0" fontId="15" fillId="0" borderId="0"/>
  </cellStyleXfs>
  <cellXfs count="730">
    <xf numFmtId="0" fontId="0" fillId="0" borderId="0" xfId="0"/>
    <xf numFmtId="0" fontId="2" fillId="0" borderId="0" xfId="0" applyFont="1"/>
    <xf numFmtId="189" fontId="4" fillId="0" borderId="10" xfId="46" applyNumberFormat="1" applyFont="1" applyBorder="1" applyAlignment="1">
      <alignment horizontal="center" vertical="center" wrapText="1"/>
    </xf>
    <xf numFmtId="189" fontId="4" fillId="0" borderId="11" xfId="46" applyNumberFormat="1" applyFont="1" applyBorder="1" applyAlignment="1">
      <alignment horizontal="center" vertical="center" wrapText="1"/>
    </xf>
    <xf numFmtId="189" fontId="2" fillId="0" borderId="0" xfId="46" applyNumberFormat="1" applyFont="1"/>
    <xf numFmtId="189" fontId="2" fillId="0" borderId="0" xfId="46" applyNumberFormat="1" applyFont="1" applyAlignment="1">
      <alignment horizontal="left"/>
    </xf>
    <xf numFmtId="0" fontId="2" fillId="0" borderId="12" xfId="0" applyFont="1" applyBorder="1"/>
    <xf numFmtId="0" fontId="2" fillId="0" borderId="12" xfId="0" applyFont="1" applyBorder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89" fontId="8" fillId="0" borderId="0" xfId="46" applyNumberFormat="1" applyFont="1"/>
    <xf numFmtId="0" fontId="9" fillId="0" borderId="13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13" xfId="0" applyFont="1" applyBorder="1"/>
    <xf numFmtId="43" fontId="8" fillId="0" borderId="0" xfId="46" applyFont="1"/>
    <xf numFmtId="43" fontId="8" fillId="0" borderId="0" xfId="46" applyFont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43" fontId="7" fillId="0" borderId="16" xfId="46" applyFont="1" applyBorder="1" applyAlignment="1">
      <alignment horizontal="center"/>
    </xf>
    <xf numFmtId="0" fontId="7" fillId="0" borderId="0" xfId="0" applyFont="1"/>
    <xf numFmtId="43" fontId="7" fillId="0" borderId="0" xfId="4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17" xfId="0" applyFont="1" applyBorder="1"/>
    <xf numFmtId="0" fontId="8" fillId="0" borderId="0" xfId="0" applyFont="1" applyAlignment="1">
      <alignment horizontal="center" vertical="top"/>
    </xf>
    <xf numFmtId="189" fontId="2" fillId="0" borderId="0" xfId="46" applyNumberFormat="1" applyFont="1" applyBorder="1" applyAlignment="1">
      <alignment horizontal="left"/>
    </xf>
    <xf numFmtId="189" fontId="2" fillId="0" borderId="0" xfId="46" applyNumberFormat="1" applyFont="1" applyBorder="1"/>
    <xf numFmtId="0" fontId="6" fillId="0" borderId="18" xfId="0" applyFont="1" applyBorder="1"/>
    <xf numFmtId="0" fontId="35" fillId="24" borderId="0" xfId="39" applyFont="1" applyFill="1"/>
    <xf numFmtId="0" fontId="36" fillId="24" borderId="0" xfId="39" applyFont="1" applyFill="1"/>
    <xf numFmtId="195" fontId="35" fillId="24" borderId="0" xfId="28" applyNumberFormat="1" applyFont="1" applyFill="1"/>
    <xf numFmtId="0" fontId="36" fillId="24" borderId="0" xfId="39" applyFont="1" applyFill="1" applyAlignment="1">
      <alignment horizontal="right"/>
    </xf>
    <xf numFmtId="0" fontId="38" fillId="24" borderId="0" xfId="39" applyFont="1" applyFill="1"/>
    <xf numFmtId="0" fontId="38" fillId="24" borderId="0" xfId="39" applyFont="1" applyFill="1" applyAlignment="1">
      <alignment horizontal="right"/>
    </xf>
    <xf numFmtId="0" fontId="39" fillId="25" borderId="0" xfId="39" applyFont="1" applyFill="1" applyAlignment="1">
      <alignment horizontal="center"/>
    </xf>
    <xf numFmtId="0" fontId="39" fillId="26" borderId="19" xfId="39" applyFont="1" applyFill="1" applyBorder="1" applyAlignment="1">
      <alignment horizontal="center"/>
    </xf>
    <xf numFmtId="0" fontId="39" fillId="27" borderId="0" xfId="39" applyFont="1" applyFill="1" applyAlignment="1">
      <alignment horizontal="center"/>
    </xf>
    <xf numFmtId="0" fontId="35" fillId="25" borderId="0" xfId="39" applyFont="1" applyFill="1"/>
    <xf numFmtId="195" fontId="35" fillId="25" borderId="0" xfId="28" applyNumberFormat="1" applyFont="1" applyFill="1" applyBorder="1"/>
    <xf numFmtId="0" fontId="35" fillId="27" borderId="0" xfId="39" applyFont="1" applyFill="1"/>
    <xf numFmtId="195" fontId="35" fillId="27" borderId="0" xfId="28" applyNumberFormat="1" applyFont="1" applyFill="1" applyBorder="1"/>
    <xf numFmtId="0" fontId="35" fillId="27" borderId="0" xfId="39" applyFont="1" applyFill="1" applyAlignment="1">
      <alignment horizontal="left"/>
    </xf>
    <xf numFmtId="0" fontId="38" fillId="24" borderId="0" xfId="39" applyFont="1" applyFill="1" applyProtection="1">
      <protection locked="0" hidden="1"/>
    </xf>
    <xf numFmtId="0" fontId="38" fillId="24" borderId="0" xfId="39" applyFont="1" applyFill="1" applyAlignment="1" applyProtection="1">
      <alignment horizontal="right"/>
      <protection locked="0" hidden="1"/>
    </xf>
    <xf numFmtId="0" fontId="42" fillId="25" borderId="0" xfId="35" applyFill="1" applyBorder="1" applyAlignment="1" applyProtection="1">
      <alignment horizontal="center"/>
    </xf>
    <xf numFmtId="0" fontId="42" fillId="27" borderId="0" xfId="35" applyFill="1" applyBorder="1" applyAlignment="1" applyProtection="1">
      <alignment horizontal="center"/>
    </xf>
    <xf numFmtId="0" fontId="35" fillId="27" borderId="0" xfId="39" applyFont="1" applyFill="1" applyAlignment="1">
      <alignment horizontal="center"/>
    </xf>
    <xf numFmtId="194" fontId="38" fillId="24" borderId="0" xfId="39" applyNumberFormat="1" applyFont="1" applyFill="1" applyAlignment="1" applyProtection="1">
      <alignment horizontal="right"/>
      <protection locked="0" hidden="1"/>
    </xf>
    <xf numFmtId="0" fontId="35" fillId="27" borderId="20" xfId="39" applyFont="1" applyFill="1" applyBorder="1"/>
    <xf numFmtId="0" fontId="39" fillId="27" borderId="0" xfId="39" applyFont="1" applyFill="1"/>
    <xf numFmtId="0" fontId="38" fillId="24" borderId="0" xfId="39" quotePrefix="1" applyFont="1" applyFill="1" applyAlignment="1" applyProtection="1">
      <alignment horizontal="right"/>
      <protection locked="0" hidden="1"/>
    </xf>
    <xf numFmtId="0" fontId="35" fillId="24" borderId="0" xfId="39" applyFont="1" applyFill="1" applyAlignment="1">
      <alignment horizontal="center"/>
    </xf>
    <xf numFmtId="0" fontId="38" fillId="24" borderId="0" xfId="39" applyFont="1" applyFill="1" applyAlignment="1">
      <alignment horizontal="center"/>
    </xf>
    <xf numFmtId="0" fontId="38" fillId="24" borderId="0" xfId="39" applyFont="1" applyFill="1" applyAlignment="1" applyProtection="1">
      <alignment horizontal="center"/>
      <protection locked="0" hidden="1"/>
    </xf>
    <xf numFmtId="196" fontId="35" fillId="24" borderId="0" xfId="39" applyNumberFormat="1" applyFont="1" applyFill="1"/>
    <xf numFmtId="0" fontId="41" fillId="28" borderId="0" xfId="28" applyNumberFormat="1" applyFont="1" applyFill="1" applyBorder="1" applyAlignment="1" applyProtection="1">
      <alignment horizontal="center"/>
      <protection locked="0"/>
    </xf>
    <xf numFmtId="0" fontId="41" fillId="29" borderId="0" xfId="39" applyFont="1" applyFill="1" applyAlignment="1" applyProtection="1">
      <alignment horizontal="center"/>
      <protection locked="0"/>
    </xf>
    <xf numFmtId="0" fontId="41" fillId="30" borderId="0" xfId="28" applyNumberFormat="1" applyFont="1" applyFill="1" applyBorder="1" applyAlignment="1" applyProtection="1">
      <alignment horizontal="center"/>
      <protection locked="0"/>
    </xf>
    <xf numFmtId="0" fontId="41" fillId="27" borderId="0" xfId="39" applyFont="1" applyFill="1" applyAlignment="1" applyProtection="1">
      <alignment horizontal="center"/>
      <protection locked="0"/>
    </xf>
    <xf numFmtId="192" fontId="38" fillId="24" borderId="0" xfId="28" applyNumberFormat="1" applyFont="1" applyFill="1" applyAlignment="1" applyProtection="1">
      <alignment horizontal="right"/>
      <protection locked="0" hidden="1"/>
    </xf>
    <xf numFmtId="0" fontId="35" fillId="25" borderId="20" xfId="39" applyFont="1" applyFill="1" applyBorder="1"/>
    <xf numFmtId="195" fontId="35" fillId="25" borderId="20" xfId="28" applyNumberFormat="1" applyFont="1" applyFill="1" applyBorder="1"/>
    <xf numFmtId="192" fontId="38" fillId="24" borderId="0" xfId="28" quotePrefix="1" applyNumberFormat="1" applyFont="1" applyFill="1" applyAlignment="1" applyProtection="1">
      <alignment horizontal="right"/>
      <protection locked="0" hidden="1"/>
    </xf>
    <xf numFmtId="195" fontId="39" fillId="31" borderId="21" xfId="28" applyNumberFormat="1" applyFont="1" applyFill="1" applyBorder="1" applyAlignment="1">
      <alignment horizontal="center" vertical="center" wrapText="1"/>
    </xf>
    <xf numFmtId="0" fontId="39" fillId="31" borderId="21" xfId="39" applyFont="1" applyFill="1" applyBorder="1" applyAlignment="1">
      <alignment horizontal="center" vertical="center" wrapText="1"/>
    </xf>
    <xf numFmtId="0" fontId="35" fillId="25" borderId="22" xfId="39" applyFont="1" applyFill="1" applyBorder="1" applyAlignment="1">
      <alignment horizontal="right"/>
    </xf>
    <xf numFmtId="195" fontId="35" fillId="25" borderId="23" xfId="28" applyNumberFormat="1" applyFont="1" applyFill="1" applyBorder="1"/>
    <xf numFmtId="0" fontId="35" fillId="25" borderId="23" xfId="39" applyFont="1" applyFill="1" applyBorder="1"/>
    <xf numFmtId="195" fontId="35" fillId="25" borderId="23" xfId="42" applyNumberFormat="1" applyFont="1" applyFill="1" applyBorder="1"/>
    <xf numFmtId="0" fontId="35" fillId="25" borderId="23" xfId="42" applyNumberFormat="1" applyFont="1" applyFill="1" applyBorder="1"/>
    <xf numFmtId="191" fontId="35" fillId="25" borderId="23" xfId="39" applyNumberFormat="1" applyFont="1" applyFill="1" applyBorder="1"/>
    <xf numFmtId="195" fontId="47" fillId="25" borderId="24" xfId="28" applyNumberFormat="1" applyFont="1" applyFill="1" applyBorder="1" applyAlignment="1"/>
    <xf numFmtId="0" fontId="35" fillId="25" borderId="25" xfId="39" applyFont="1" applyFill="1" applyBorder="1"/>
    <xf numFmtId="195" fontId="35" fillId="25" borderId="18" xfId="28" applyNumberFormat="1" applyFont="1" applyFill="1" applyBorder="1"/>
    <xf numFmtId="0" fontId="35" fillId="25" borderId="18" xfId="39" applyFont="1" applyFill="1" applyBorder="1"/>
    <xf numFmtId="195" fontId="35" fillId="25" borderId="18" xfId="42" applyNumberFormat="1" applyFont="1" applyFill="1" applyBorder="1"/>
    <xf numFmtId="0" fontId="35" fillId="25" borderId="18" xfId="42" applyNumberFormat="1" applyFont="1" applyFill="1" applyBorder="1"/>
    <xf numFmtId="191" fontId="35" fillId="25" borderId="18" xfId="39" applyNumberFormat="1" applyFont="1" applyFill="1" applyBorder="1"/>
    <xf numFmtId="195" fontId="47" fillId="25" borderId="26" xfId="28" applyNumberFormat="1" applyFont="1" applyFill="1" applyBorder="1" applyAlignment="1"/>
    <xf numFmtId="0" fontId="48" fillId="25" borderId="27" xfId="39" applyFont="1" applyFill="1" applyBorder="1" applyAlignment="1">
      <alignment horizontal="right"/>
    </xf>
    <xf numFmtId="195" fontId="35" fillId="25" borderId="28" xfId="28" applyNumberFormat="1" applyFont="1" applyFill="1" applyBorder="1"/>
    <xf numFmtId="0" fontId="35" fillId="25" borderId="28" xfId="39" applyFont="1" applyFill="1" applyBorder="1"/>
    <xf numFmtId="195" fontId="35" fillId="25" borderId="28" xfId="42" applyNumberFormat="1" applyFont="1" applyFill="1" applyBorder="1"/>
    <xf numFmtId="0" fontId="35" fillId="25" borderId="28" xfId="42" applyNumberFormat="1" applyFont="1" applyFill="1" applyBorder="1"/>
    <xf numFmtId="191" fontId="35" fillId="25" borderId="28" xfId="39" applyNumberFormat="1" applyFont="1" applyFill="1" applyBorder="1"/>
    <xf numFmtId="195" fontId="47" fillId="25" borderId="29" xfId="28" applyNumberFormat="1" applyFont="1" applyFill="1" applyBorder="1" applyAlignment="1"/>
    <xf numFmtId="0" fontId="35" fillId="0" borderId="0" xfId="39" applyFont="1"/>
    <xf numFmtId="195" fontId="35" fillId="0" borderId="0" xfId="28" applyNumberFormat="1" applyFont="1" applyFill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189" fontId="2" fillId="0" borderId="0" xfId="46" applyNumberFormat="1" applyFont="1" applyBorder="1" applyAlignment="1">
      <alignment horizontal="center"/>
    </xf>
    <xf numFmtId="189" fontId="51" fillId="0" borderId="0" xfId="46" applyNumberFormat="1" applyFont="1" applyBorder="1" applyAlignment="1">
      <alignment horizontal="left"/>
    </xf>
    <xf numFmtId="0" fontId="57" fillId="0" borderId="0" xfId="0" applyFont="1" applyAlignment="1">
      <alignment horizontal="center" vertical="center"/>
    </xf>
    <xf numFmtId="0" fontId="2" fillId="33" borderId="30" xfId="0" applyFont="1" applyFill="1" applyBorder="1"/>
    <xf numFmtId="0" fontId="2" fillId="33" borderId="31" xfId="0" applyFont="1" applyFill="1" applyBorder="1"/>
    <xf numFmtId="0" fontId="2" fillId="33" borderId="32" xfId="0" applyFont="1" applyFill="1" applyBorder="1"/>
    <xf numFmtId="189" fontId="2" fillId="0" borderId="15" xfId="46" applyNumberFormat="1" applyFont="1" applyFill="1" applyBorder="1" applyAlignment="1">
      <alignment horizontal="center"/>
    </xf>
    <xf numFmtId="189" fontId="2" fillId="0" borderId="33" xfId="46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3" fontId="7" fillId="0" borderId="16" xfId="46" applyFont="1" applyFill="1" applyBorder="1" applyAlignment="1">
      <alignment horizontal="center"/>
    </xf>
    <xf numFmtId="0" fontId="8" fillId="0" borderId="34" xfId="0" applyFont="1" applyBorder="1" applyAlignment="1">
      <alignment horizontal="center" vertical="center"/>
    </xf>
    <xf numFmtId="189" fontId="8" fillId="0" borderId="35" xfId="46" applyNumberFormat="1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43" fontId="8" fillId="0" borderId="35" xfId="46" applyFont="1" applyFill="1" applyBorder="1" applyAlignment="1">
      <alignment horizontal="center"/>
    </xf>
    <xf numFmtId="43" fontId="8" fillId="0" borderId="31" xfId="46" applyFont="1" applyFill="1" applyBorder="1" applyAlignment="1" applyProtection="1">
      <alignment horizontal="center"/>
      <protection locked="0"/>
    </xf>
    <xf numFmtId="43" fontId="8" fillId="0" borderId="15" xfId="46" applyFont="1" applyFill="1" applyBorder="1" applyAlignment="1">
      <alignment horizontal="center"/>
    </xf>
    <xf numFmtId="43" fontId="8" fillId="0" borderId="31" xfId="46" applyFont="1" applyFill="1" applyBorder="1" applyProtection="1">
      <protection locked="0"/>
    </xf>
    <xf numFmtId="189" fontId="8" fillId="0" borderId="36" xfId="46" applyNumberFormat="1" applyFont="1" applyFill="1" applyBorder="1" applyAlignment="1" applyProtection="1">
      <alignment horizontal="right"/>
      <protection locked="0"/>
    </xf>
    <xf numFmtId="189" fontId="8" fillId="0" borderId="31" xfId="46" applyNumberFormat="1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43" fontId="8" fillId="0" borderId="31" xfId="46" applyFont="1" applyFill="1" applyBorder="1" applyAlignment="1">
      <alignment horizontal="center"/>
    </xf>
    <xf numFmtId="189" fontId="7" fillId="0" borderId="34" xfId="46" applyNumberFormat="1" applyFont="1" applyFill="1" applyBorder="1" applyAlignment="1" applyProtection="1">
      <alignment horizontal="right"/>
      <protection locked="0"/>
    </xf>
    <xf numFmtId="189" fontId="7" fillId="0" borderId="35" xfId="46" applyNumberFormat="1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43" fontId="7" fillId="0" borderId="35" xfId="46" applyFont="1" applyFill="1" applyBorder="1" applyAlignment="1">
      <alignment horizontal="center"/>
    </xf>
    <xf numFmtId="43" fontId="7" fillId="0" borderId="15" xfId="46" applyFont="1" applyFill="1" applyBorder="1" applyAlignment="1">
      <alignment horizontal="center"/>
    </xf>
    <xf numFmtId="189" fontId="8" fillId="0" borderId="38" xfId="46" applyNumberFormat="1" applyFont="1" applyFill="1" applyBorder="1" applyAlignment="1" applyProtection="1">
      <alignment horizontal="right"/>
      <protection locked="0"/>
    </xf>
    <xf numFmtId="189" fontId="8" fillId="0" borderId="39" xfId="46" applyNumberFormat="1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43" fontId="8" fillId="0" borderId="39" xfId="46" applyFont="1" applyFill="1" applyBorder="1" applyAlignment="1">
      <alignment horizontal="center"/>
    </xf>
    <xf numFmtId="43" fontId="7" fillId="0" borderId="40" xfId="46" applyFont="1" applyFill="1" applyBorder="1" applyAlignment="1">
      <alignment horizontal="center"/>
    </xf>
    <xf numFmtId="0" fontId="7" fillId="0" borderId="40" xfId="0" applyFont="1" applyBorder="1" applyAlignment="1">
      <alignment horizontal="center" vertical="center"/>
    </xf>
    <xf numFmtId="43" fontId="7" fillId="0" borderId="0" xfId="46" applyFont="1" applyFill="1" applyBorder="1" applyAlignment="1">
      <alignment horizontal="right"/>
    </xf>
    <xf numFmtId="190" fontId="8" fillId="0" borderId="0" xfId="0" applyNumberFormat="1" applyFont="1" applyAlignment="1">
      <alignment horizontal="left"/>
    </xf>
    <xf numFmtId="0" fontId="7" fillId="0" borderId="36" xfId="0" applyFont="1" applyBorder="1" applyAlignment="1" applyProtection="1">
      <alignment horizontal="center"/>
      <protection locked="0"/>
    </xf>
    <xf numFmtId="43" fontId="8" fillId="0" borderId="13" xfId="46" applyFont="1" applyFill="1" applyBorder="1" applyAlignment="1">
      <alignment horizontal="center"/>
    </xf>
    <xf numFmtId="189" fontId="7" fillId="0" borderId="36" xfId="0" applyNumberFormat="1" applyFont="1" applyBorder="1" applyAlignment="1" applyProtection="1">
      <alignment horizontal="right"/>
      <protection locked="0"/>
    </xf>
    <xf numFmtId="189" fontId="8" fillId="0" borderId="31" xfId="46" applyNumberFormat="1" applyFont="1" applyFill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center"/>
      <protection locked="0"/>
    </xf>
    <xf numFmtId="43" fontId="8" fillId="0" borderId="13" xfId="46" applyFont="1" applyFill="1" applyBorder="1" applyAlignment="1" applyProtection="1">
      <alignment horizontal="center"/>
      <protection locked="0"/>
    </xf>
    <xf numFmtId="187" fontId="8" fillId="0" borderId="31" xfId="46" applyNumberFormat="1" applyFont="1" applyFill="1" applyBorder="1" applyProtection="1">
      <protection locked="0"/>
    </xf>
    <xf numFmtId="43" fontId="8" fillId="0" borderId="39" xfId="46" applyFont="1" applyFill="1" applyBorder="1" applyAlignment="1" applyProtection="1">
      <alignment horizontal="center"/>
      <protection locked="0"/>
    </xf>
    <xf numFmtId="43" fontId="8" fillId="0" borderId="39" xfId="46" applyFont="1" applyFill="1" applyBorder="1" applyProtection="1">
      <protection locked="0"/>
    </xf>
    <xf numFmtId="0" fontId="8" fillId="0" borderId="36" xfId="0" applyFont="1" applyBorder="1" applyAlignment="1" applyProtection="1">
      <alignment horizontal="center"/>
      <protection locked="0"/>
    </xf>
    <xf numFmtId="193" fontId="8" fillId="0" borderId="36" xfId="0" applyNumberFormat="1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right"/>
      <protection locked="0"/>
    </xf>
    <xf numFmtId="43" fontId="8" fillId="0" borderId="37" xfId="46" applyFont="1" applyFill="1" applyBorder="1" applyAlignment="1" applyProtection="1">
      <alignment horizontal="center"/>
      <protection locked="0"/>
    </xf>
    <xf numFmtId="187" fontId="8" fillId="0" borderId="37" xfId="46" applyNumberFormat="1" applyFont="1" applyFill="1" applyBorder="1" applyProtection="1">
      <protection locked="0"/>
    </xf>
    <xf numFmtId="0" fontId="8" fillId="0" borderId="31" xfId="46" applyNumberFormat="1" applyFont="1" applyFill="1" applyBorder="1" applyAlignment="1" applyProtection="1">
      <alignment horizontal="center"/>
      <protection locked="0"/>
    </xf>
    <xf numFmtId="189" fontId="7" fillId="0" borderId="31" xfId="46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43" fontId="7" fillId="0" borderId="31" xfId="46" applyFont="1" applyFill="1" applyBorder="1" applyProtection="1">
      <protection locked="0"/>
    </xf>
    <xf numFmtId="43" fontId="7" fillId="0" borderId="37" xfId="46" applyFont="1" applyFill="1" applyBorder="1" applyAlignment="1" applyProtection="1">
      <alignment horizontal="center"/>
      <protection locked="0"/>
    </xf>
    <xf numFmtId="43" fontId="7" fillId="0" borderId="31" xfId="46" applyFont="1" applyFill="1" applyBorder="1" applyAlignment="1" applyProtection="1">
      <alignment horizontal="center"/>
      <protection locked="0"/>
    </xf>
    <xf numFmtId="189" fontId="53" fillId="0" borderId="31" xfId="46" applyNumberFormat="1" applyFont="1" applyFill="1" applyBorder="1" applyAlignment="1" applyProtection="1">
      <alignment horizontal="center"/>
      <protection locked="0"/>
    </xf>
    <xf numFmtId="0" fontId="53" fillId="0" borderId="18" xfId="0" applyFont="1" applyBorder="1" applyAlignment="1" applyProtection="1">
      <alignment horizontal="center"/>
      <protection locked="0"/>
    </xf>
    <xf numFmtId="193" fontId="53" fillId="0" borderId="38" xfId="0" applyNumberFormat="1" applyFont="1" applyBorder="1" applyAlignment="1" applyProtection="1">
      <alignment horizontal="center"/>
      <protection locked="0"/>
    </xf>
    <xf numFmtId="189" fontId="8" fillId="0" borderId="39" xfId="46" applyNumberFormat="1" applyFont="1" applyFill="1" applyBorder="1" applyAlignment="1" applyProtection="1">
      <alignment horizontal="center"/>
      <protection locked="0"/>
    </xf>
    <xf numFmtId="0" fontId="8" fillId="0" borderId="39" xfId="0" applyFont="1" applyBorder="1" applyAlignment="1" applyProtection="1">
      <alignment horizontal="center"/>
      <protection locked="0"/>
    </xf>
    <xf numFmtId="0" fontId="7" fillId="0" borderId="38" xfId="0" applyFont="1" applyBorder="1" applyAlignment="1" applyProtection="1">
      <alignment horizontal="center"/>
      <protection locked="0"/>
    </xf>
    <xf numFmtId="193" fontId="8" fillId="0" borderId="41" xfId="0" applyNumberFormat="1" applyFont="1" applyBorder="1" applyAlignment="1" applyProtection="1">
      <alignment horizontal="center"/>
      <protection locked="0"/>
    </xf>
    <xf numFmtId="0" fontId="8" fillId="0" borderId="42" xfId="0" applyFont="1" applyBorder="1" applyAlignment="1" applyProtection="1">
      <alignment horizontal="right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189" fontId="7" fillId="0" borderId="44" xfId="46" applyNumberFormat="1" applyFont="1" applyFill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43" fontId="7" fillId="0" borderId="44" xfId="46" applyFont="1" applyFill="1" applyBorder="1" applyProtection="1">
      <protection locked="0"/>
    </xf>
    <xf numFmtId="43" fontId="7" fillId="0" borderId="45" xfId="46" applyFont="1" applyFill="1" applyBorder="1" applyAlignment="1" applyProtection="1">
      <alignment horizontal="center"/>
      <protection locked="0"/>
    </xf>
    <xf numFmtId="43" fontId="7" fillId="0" borderId="19" xfId="46" applyFont="1" applyFill="1" applyBorder="1" applyAlignment="1" applyProtection="1">
      <alignment horizontal="center"/>
      <protection locked="0"/>
    </xf>
    <xf numFmtId="43" fontId="7" fillId="0" borderId="46" xfId="46" applyFont="1" applyFill="1" applyBorder="1" applyAlignment="1" applyProtection="1">
      <alignment horizontal="center"/>
      <protection locked="0"/>
    </xf>
    <xf numFmtId="187" fontId="8" fillId="0" borderId="47" xfId="46" applyNumberFormat="1" applyFont="1" applyFill="1" applyBorder="1" applyProtection="1">
      <protection locked="0"/>
    </xf>
    <xf numFmtId="0" fontId="7" fillId="0" borderId="41" xfId="0" applyFont="1" applyBorder="1" applyAlignment="1" applyProtection="1">
      <alignment horizontal="center"/>
      <protection locked="0"/>
    </xf>
    <xf numFmtId="43" fontId="7" fillId="0" borderId="41" xfId="46" applyFont="1" applyFill="1" applyBorder="1" applyProtection="1">
      <protection locked="0"/>
    </xf>
    <xf numFmtId="43" fontId="7" fillId="0" borderId="48" xfId="0" applyNumberFormat="1" applyFont="1" applyBorder="1"/>
    <xf numFmtId="43" fontId="7" fillId="0" borderId="49" xfId="46" applyFont="1" applyFill="1" applyBorder="1" applyAlignment="1" applyProtection="1">
      <alignment horizontal="center"/>
      <protection locked="0"/>
    </xf>
    <xf numFmtId="187" fontId="8" fillId="0" borderId="43" xfId="46" applyNumberFormat="1" applyFont="1" applyFill="1" applyBorder="1" applyProtection="1">
      <protection locked="0"/>
    </xf>
    <xf numFmtId="0" fontId="58" fillId="0" borderId="0" xfId="0" applyFont="1"/>
    <xf numFmtId="43" fontId="7" fillId="0" borderId="16" xfId="46" applyFont="1" applyFill="1" applyBorder="1" applyAlignment="1" applyProtection="1">
      <alignment horizontal="center"/>
    </xf>
    <xf numFmtId="189" fontId="8" fillId="0" borderId="35" xfId="46" applyNumberFormat="1" applyFont="1" applyFill="1" applyBorder="1" applyAlignment="1" applyProtection="1">
      <alignment horizontal="center" vertical="center"/>
    </xf>
    <xf numFmtId="43" fontId="8" fillId="0" borderId="35" xfId="46" applyFont="1" applyFill="1" applyBorder="1" applyAlignment="1" applyProtection="1">
      <alignment horizontal="center"/>
    </xf>
    <xf numFmtId="43" fontId="8" fillId="0" borderId="31" xfId="46" applyFont="1" applyFill="1" applyBorder="1" applyAlignment="1" applyProtection="1">
      <alignment horizontal="center"/>
    </xf>
    <xf numFmtId="43" fontId="8" fillId="0" borderId="15" xfId="46" applyFont="1" applyFill="1" applyBorder="1" applyAlignment="1" applyProtection="1">
      <alignment horizontal="center"/>
    </xf>
    <xf numFmtId="189" fontId="8" fillId="0" borderId="36" xfId="46" applyNumberFormat="1" applyFont="1" applyFill="1" applyBorder="1" applyAlignment="1" applyProtection="1">
      <alignment horizontal="right"/>
    </xf>
    <xf numFmtId="0" fontId="8" fillId="0" borderId="36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189" fontId="7" fillId="0" borderId="34" xfId="46" applyNumberFormat="1" applyFont="1" applyFill="1" applyBorder="1" applyAlignment="1" applyProtection="1">
      <alignment horizontal="right"/>
    </xf>
    <xf numFmtId="189" fontId="8" fillId="0" borderId="34" xfId="46" applyNumberFormat="1" applyFont="1" applyFill="1" applyBorder="1" applyAlignment="1" applyProtection="1">
      <alignment horizontal="right"/>
    </xf>
    <xf numFmtId="189" fontId="8" fillId="0" borderId="38" xfId="46" applyNumberFormat="1" applyFont="1" applyFill="1" applyBorder="1" applyAlignment="1" applyProtection="1">
      <alignment horizontal="right"/>
    </xf>
    <xf numFmtId="43" fontId="7" fillId="0" borderId="40" xfId="46" applyFont="1" applyFill="1" applyBorder="1" applyAlignment="1" applyProtection="1">
      <alignment horizontal="center"/>
    </xf>
    <xf numFmtId="189" fontId="8" fillId="0" borderId="0" xfId="46" applyNumberFormat="1" applyFont="1" applyFill="1" applyProtection="1"/>
    <xf numFmtId="43" fontId="8" fillId="0" borderId="0" xfId="46" applyFont="1" applyFill="1" applyProtection="1"/>
    <xf numFmtId="43" fontId="8" fillId="0" borderId="0" xfId="46" applyFont="1" applyFill="1" applyAlignment="1" applyProtection="1">
      <alignment horizontal="center"/>
    </xf>
    <xf numFmtId="0" fontId="7" fillId="0" borderId="0" xfId="48" applyFont="1"/>
    <xf numFmtId="0" fontId="8" fillId="0" borderId="0" xfId="48" applyFont="1"/>
    <xf numFmtId="189" fontId="8" fillId="0" borderId="0" xfId="46" applyNumberFormat="1" applyFont="1" applyFill="1" applyBorder="1" applyProtection="1"/>
    <xf numFmtId="43" fontId="8" fillId="0" borderId="0" xfId="46" applyFont="1" applyFill="1" applyBorder="1" applyProtection="1"/>
    <xf numFmtId="43" fontId="8" fillId="0" borderId="0" xfId="46" applyFont="1" applyFill="1" applyBorder="1" applyAlignment="1" applyProtection="1">
      <alignment horizontal="center"/>
    </xf>
    <xf numFmtId="192" fontId="7" fillId="0" borderId="0" xfId="46" applyNumberFormat="1" applyFont="1" applyFill="1" applyBorder="1" applyProtection="1"/>
    <xf numFmtId="49" fontId="7" fillId="0" borderId="0" xfId="48" applyNumberFormat="1" applyFont="1" applyAlignment="1">
      <alignment horizontal="left"/>
    </xf>
    <xf numFmtId="0" fontId="7" fillId="0" borderId="0" xfId="48" applyFont="1" applyAlignment="1">
      <alignment horizontal="center"/>
    </xf>
    <xf numFmtId="187" fontId="7" fillId="0" borderId="0" xfId="46" applyNumberFormat="1" applyFont="1" applyFill="1" applyBorder="1" applyProtection="1"/>
    <xf numFmtId="193" fontId="8" fillId="0" borderId="38" xfId="0" applyNumberFormat="1" applyFont="1" applyBorder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right"/>
      <protection locked="0"/>
    </xf>
    <xf numFmtId="189" fontId="7" fillId="0" borderId="42" xfId="46" applyNumberFormat="1" applyFont="1" applyFill="1" applyBorder="1" applyAlignment="1" applyProtection="1">
      <alignment horizontal="center"/>
      <protection locked="0"/>
    </xf>
    <xf numFmtId="43" fontId="7" fillId="0" borderId="43" xfId="46" applyFont="1" applyFill="1" applyBorder="1" applyProtection="1">
      <protection locked="0"/>
    </xf>
    <xf numFmtId="43" fontId="8" fillId="35" borderId="31" xfId="46" applyFont="1" applyFill="1" applyBorder="1" applyAlignment="1" applyProtection="1">
      <alignment horizontal="center"/>
      <protection locked="0"/>
    </xf>
    <xf numFmtId="43" fontId="7" fillId="35" borderId="40" xfId="46" applyFont="1" applyFill="1" applyBorder="1" applyAlignment="1">
      <alignment horizontal="center"/>
    </xf>
    <xf numFmtId="43" fontId="8" fillId="35" borderId="31" xfId="46" applyFont="1" applyFill="1" applyBorder="1" applyProtection="1">
      <protection locked="0"/>
    </xf>
    <xf numFmtId="43" fontId="8" fillId="35" borderId="39" xfId="46" applyFont="1" applyFill="1" applyBorder="1" applyAlignment="1" applyProtection="1">
      <alignment horizontal="center"/>
      <protection locked="0"/>
    </xf>
    <xf numFmtId="43" fontId="7" fillId="35" borderId="45" xfId="46" applyFont="1" applyFill="1" applyBorder="1" applyAlignment="1" applyProtection="1">
      <alignment horizontal="center"/>
      <protection locked="0"/>
    </xf>
    <xf numFmtId="43" fontId="7" fillId="35" borderId="48" xfId="0" applyNumberFormat="1" applyFont="1" applyFill="1" applyBorder="1"/>
    <xf numFmtId="43" fontId="8" fillId="35" borderId="39" xfId="46" applyFont="1" applyFill="1" applyBorder="1" applyProtection="1">
      <protection locked="0"/>
    </xf>
    <xf numFmtId="43" fontId="7" fillId="35" borderId="31" xfId="46" applyFont="1" applyFill="1" applyBorder="1" applyAlignment="1" applyProtection="1">
      <alignment horizontal="center"/>
      <protection locked="0"/>
    </xf>
    <xf numFmtId="43" fontId="7" fillId="35" borderId="46" xfId="46" applyFont="1" applyFill="1" applyBorder="1" applyAlignment="1" applyProtection="1">
      <alignment horizontal="center"/>
      <protection locked="0"/>
    </xf>
    <xf numFmtId="43" fontId="7" fillId="35" borderId="50" xfId="0" applyNumberFormat="1" applyFont="1" applyFill="1" applyBorder="1"/>
    <xf numFmtId="0" fontId="4" fillId="35" borderId="13" xfId="0" applyFont="1" applyFill="1" applyBorder="1" applyAlignment="1">
      <alignment horizontal="left"/>
    </xf>
    <xf numFmtId="0" fontId="2" fillId="35" borderId="31" xfId="0" applyFont="1" applyFill="1" applyBorder="1" applyAlignment="1">
      <alignment horizontal="center"/>
    </xf>
    <xf numFmtId="0" fontId="2" fillId="35" borderId="30" xfId="0" applyFont="1" applyFill="1" applyBorder="1"/>
    <xf numFmtId="0" fontId="14" fillId="35" borderId="31" xfId="0" applyFont="1" applyFill="1" applyBorder="1" applyAlignment="1">
      <alignment horizontal="center"/>
    </xf>
    <xf numFmtId="0" fontId="2" fillId="35" borderId="32" xfId="0" applyFont="1" applyFill="1" applyBorder="1" applyAlignment="1">
      <alignment horizontal="center"/>
    </xf>
    <xf numFmtId="43" fontId="7" fillId="0" borderId="0" xfId="46" applyFont="1" applyFill="1" applyBorder="1" applyAlignment="1" applyProtection="1">
      <alignment horizontal="right"/>
    </xf>
    <xf numFmtId="43" fontId="8" fillId="0" borderId="31" xfId="46" applyFont="1" applyFill="1" applyBorder="1" applyProtection="1"/>
    <xf numFmtId="43" fontId="7" fillId="0" borderId="0" xfId="46" applyFont="1" applyFill="1" applyBorder="1" applyAlignment="1" applyProtection="1">
      <alignment horizontal="center"/>
    </xf>
    <xf numFmtId="0" fontId="2" fillId="0" borderId="13" xfId="0" applyFont="1" applyBorder="1" applyAlignment="1">
      <alignment horizontal="right"/>
    </xf>
    <xf numFmtId="189" fontId="4" fillId="0" borderId="10" xfId="46" applyNumberFormat="1" applyFont="1" applyFill="1" applyBorder="1" applyAlignment="1">
      <alignment horizontal="center" vertical="center" wrapText="1"/>
    </xf>
    <xf numFmtId="189" fontId="4" fillId="0" borderId="11" xfId="46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43" fontId="2" fillId="0" borderId="30" xfId="46" applyFont="1" applyFill="1" applyBorder="1"/>
    <xf numFmtId="191" fontId="2" fillId="0" borderId="30" xfId="46" applyNumberFormat="1" applyFont="1" applyFill="1" applyBorder="1" applyAlignment="1"/>
    <xf numFmtId="0" fontId="2" fillId="0" borderId="30" xfId="0" applyFont="1" applyBorder="1"/>
    <xf numFmtId="0" fontId="2" fillId="0" borderId="31" xfId="0" applyFont="1" applyBorder="1" applyAlignment="1">
      <alignment horizontal="center"/>
    </xf>
    <xf numFmtId="189" fontId="2" fillId="0" borderId="31" xfId="46" applyNumberFormat="1" applyFont="1" applyFill="1" applyBorder="1"/>
    <xf numFmtId="0" fontId="2" fillId="0" borderId="31" xfId="0" applyFont="1" applyBorder="1"/>
    <xf numFmtId="43" fontId="2" fillId="0" borderId="31" xfId="0" applyNumberFormat="1" applyFont="1" applyBorder="1"/>
    <xf numFmtId="0" fontId="2" fillId="0" borderId="36" xfId="0" applyFont="1" applyBorder="1" applyAlignment="1">
      <alignment horizontal="center"/>
    </xf>
    <xf numFmtId="0" fontId="2" fillId="0" borderId="37" xfId="0" applyFont="1" applyBorder="1"/>
    <xf numFmtId="189" fontId="2" fillId="0" borderId="35" xfId="46" applyNumberFormat="1" applyFont="1" applyFill="1" applyBorder="1"/>
    <xf numFmtId="0" fontId="8" fillId="0" borderId="31" xfId="0" applyFont="1" applyBorder="1" applyAlignment="1">
      <alignment horizontal="center"/>
    </xf>
    <xf numFmtId="0" fontId="8" fillId="0" borderId="31" xfId="0" applyFont="1" applyBorder="1"/>
    <xf numFmtId="189" fontId="8" fillId="0" borderId="31" xfId="46" applyNumberFormat="1" applyFont="1" applyFill="1" applyBorder="1"/>
    <xf numFmtId="0" fontId="8" fillId="0" borderId="32" xfId="0" applyFont="1" applyBorder="1"/>
    <xf numFmtId="189" fontId="8" fillId="0" borderId="32" xfId="46" applyNumberFormat="1" applyFont="1" applyFill="1" applyBorder="1"/>
    <xf numFmtId="43" fontId="2" fillId="0" borderId="10" xfId="46" applyFont="1" applyFill="1" applyBorder="1"/>
    <xf numFmtId="0" fontId="6" fillId="0" borderId="10" xfId="0" applyFont="1" applyBorder="1"/>
    <xf numFmtId="0" fontId="2" fillId="0" borderId="17" xfId="0" applyFont="1" applyBorder="1" applyAlignment="1">
      <alignment horizontal="right"/>
    </xf>
    <xf numFmtId="43" fontId="2" fillId="0" borderId="16" xfId="46" applyFont="1" applyFill="1" applyBorder="1"/>
    <xf numFmtId="0" fontId="6" fillId="0" borderId="11" xfId="0" applyFont="1" applyBorder="1"/>
    <xf numFmtId="189" fontId="2" fillId="0" borderId="0" xfId="46" applyNumberFormat="1" applyFont="1" applyFill="1" applyBorder="1" applyAlignment="1"/>
    <xf numFmtId="189" fontId="2" fillId="0" borderId="0" xfId="46" applyNumberFormat="1" applyFont="1" applyFill="1" applyAlignment="1">
      <alignment horizontal="left"/>
    </xf>
    <xf numFmtId="189" fontId="8" fillId="0" borderId="0" xfId="46" applyNumberFormat="1" applyFont="1" applyFill="1"/>
    <xf numFmtId="189" fontId="2" fillId="0" borderId="0" xfId="46" applyNumberFormat="1" applyFont="1" applyFill="1"/>
    <xf numFmtId="0" fontId="14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2" xfId="0" applyFont="1" applyBorder="1"/>
    <xf numFmtId="189" fontId="2" fillId="0" borderId="0" xfId="46" applyNumberFormat="1" applyFont="1" applyFill="1" applyBorder="1"/>
    <xf numFmtId="189" fontId="2" fillId="0" borderId="0" xfId="46" applyNumberFormat="1" applyFont="1" applyFill="1" applyBorder="1" applyAlignment="1">
      <alignment horizontal="left"/>
    </xf>
    <xf numFmtId="189" fontId="2" fillId="0" borderId="0" xfId="46" applyNumberFormat="1" applyFont="1" applyFill="1" applyBorder="1" applyAlignment="1">
      <alignment horizontal="center"/>
    </xf>
    <xf numFmtId="0" fontId="8" fillId="0" borderId="15" xfId="0" applyFont="1" applyBorder="1"/>
    <xf numFmtId="0" fontId="8" fillId="0" borderId="13" xfId="0" applyFont="1" applyBorder="1"/>
    <xf numFmtId="43" fontId="7" fillId="0" borderId="0" xfId="46" applyFont="1" applyFill="1" applyBorder="1" applyAlignment="1">
      <alignment horizontal="center"/>
    </xf>
    <xf numFmtId="0" fontId="8" fillId="0" borderId="53" xfId="0" applyFont="1" applyBorder="1"/>
    <xf numFmtId="189" fontId="8" fillId="0" borderId="0" xfId="46" applyNumberFormat="1" applyFont="1" applyFill="1" applyAlignment="1">
      <alignment horizontal="center"/>
    </xf>
    <xf numFmtId="43" fontId="8" fillId="0" borderId="0" xfId="46" applyFont="1" applyFill="1"/>
    <xf numFmtId="43" fontId="8" fillId="0" borderId="0" xfId="46" applyFont="1" applyFill="1" applyAlignment="1">
      <alignment horizontal="center"/>
    </xf>
    <xf numFmtId="10" fontId="12" fillId="0" borderId="37" xfId="0" applyNumberFormat="1" applyFont="1" applyBorder="1" applyAlignment="1">
      <alignment horizontal="center" vertical="center"/>
    </xf>
    <xf numFmtId="10" fontId="12" fillId="0" borderId="13" xfId="0" applyNumberFormat="1" applyFont="1" applyBorder="1" applyAlignment="1">
      <alignment horizontal="center" vertical="center"/>
    </xf>
    <xf numFmtId="10" fontId="12" fillId="0" borderId="54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right"/>
    </xf>
    <xf numFmtId="10" fontId="12" fillId="0" borderId="15" xfId="0" applyNumberFormat="1" applyFont="1" applyBorder="1" applyAlignment="1">
      <alignment horizontal="center" vertical="center"/>
    </xf>
    <xf numFmtId="189" fontId="2" fillId="0" borderId="0" xfId="46" applyNumberFormat="1" applyFont="1" applyFill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38" xfId="0" applyFont="1" applyBorder="1" applyAlignment="1" applyProtection="1">
      <alignment horizontal="center"/>
      <protection locked="0"/>
    </xf>
    <xf numFmtId="43" fontId="8" fillId="0" borderId="14" xfId="46" applyFont="1" applyFill="1" applyBorder="1" applyAlignment="1" applyProtection="1">
      <alignment horizontal="center"/>
      <protection locked="0"/>
    </xf>
    <xf numFmtId="187" fontId="8" fillId="0" borderId="39" xfId="46" applyNumberFormat="1" applyFont="1" applyFill="1" applyBorder="1" applyProtection="1">
      <protection locked="0"/>
    </xf>
    <xf numFmtId="43" fontId="7" fillId="0" borderId="44" xfId="46" applyFont="1" applyFill="1" applyBorder="1" applyAlignment="1" applyProtection="1">
      <alignment horizontal="center"/>
      <protection locked="0"/>
    </xf>
    <xf numFmtId="187" fontId="8" fillId="0" borderId="44" xfId="46" applyNumberFormat="1" applyFont="1" applyFill="1" applyBorder="1" applyProtection="1">
      <protection locked="0"/>
    </xf>
    <xf numFmtId="43" fontId="7" fillId="0" borderId="44" xfId="0" applyNumberFormat="1" applyFont="1" applyBorder="1"/>
    <xf numFmtId="43" fontId="2" fillId="0" borderId="0" xfId="47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4" fillId="0" borderId="15" xfId="0" applyFont="1" applyBorder="1"/>
    <xf numFmtId="0" fontId="5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3" fontId="7" fillId="0" borderId="0" xfId="46" applyFont="1" applyFill="1" applyBorder="1" applyAlignment="1">
      <alignment horizontal="left"/>
    </xf>
    <xf numFmtId="0" fontId="2" fillId="34" borderId="13" xfId="0" applyFont="1" applyFill="1" applyBorder="1" applyAlignment="1">
      <alignment horizontal="center"/>
    </xf>
    <xf numFmtId="0" fontId="61" fillId="0" borderId="0" xfId="0" applyFont="1"/>
    <xf numFmtId="0" fontId="62" fillId="36" borderId="44" xfId="0" applyFont="1" applyFill="1" applyBorder="1" applyAlignment="1">
      <alignment horizontal="center"/>
    </xf>
    <xf numFmtId="190" fontId="4" fillId="37" borderId="44" xfId="0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0" fontId="4" fillId="37" borderId="44" xfId="0" applyFont="1" applyFill="1" applyBorder="1" applyAlignment="1" applyProtection="1">
      <alignment horizontal="center"/>
      <protection locked="0"/>
    </xf>
    <xf numFmtId="0" fontId="57" fillId="38" borderId="44" xfId="0" applyFont="1" applyFill="1" applyBorder="1" applyAlignment="1">
      <alignment horizontal="center"/>
    </xf>
    <xf numFmtId="0" fontId="57" fillId="39" borderId="41" xfId="0" applyFont="1" applyFill="1" applyBorder="1" applyAlignment="1" applyProtection="1">
      <alignment horizontal="center"/>
      <protection locked="0"/>
    </xf>
    <xf numFmtId="0" fontId="57" fillId="0" borderId="0" xfId="0" applyFont="1" applyAlignment="1">
      <alignment horizontal="center"/>
    </xf>
    <xf numFmtId="49" fontId="4" fillId="37" borderId="44" xfId="0" applyNumberFormat="1" applyFont="1" applyFill="1" applyBorder="1" applyAlignment="1" applyProtection="1">
      <alignment horizontal="center"/>
      <protection locked="0"/>
    </xf>
    <xf numFmtId="0" fontId="62" fillId="36" borderId="44" xfId="0" applyFont="1" applyFill="1" applyBorder="1" applyAlignment="1">
      <alignment horizontal="center" wrapText="1"/>
    </xf>
    <xf numFmtId="0" fontId="4" fillId="37" borderId="44" xfId="0" applyFont="1" applyFill="1" applyBorder="1" applyAlignment="1" applyProtection="1">
      <alignment horizontal="center" vertical="top"/>
      <protection locked="0"/>
    </xf>
    <xf numFmtId="43" fontId="2" fillId="0" borderId="0" xfId="47" applyFont="1" applyFill="1" applyAlignment="1"/>
    <xf numFmtId="43" fontId="2" fillId="0" borderId="0" xfId="47" applyFont="1" applyFill="1" applyAlignment="1">
      <alignment horizontal="center"/>
    </xf>
    <xf numFmtId="10" fontId="12" fillId="0" borderId="51" xfId="0" applyNumberFormat="1" applyFont="1" applyBorder="1" applyAlignment="1">
      <alignment horizontal="center" vertical="center"/>
    </xf>
    <xf numFmtId="10" fontId="12" fillId="0" borderId="52" xfId="0" applyNumberFormat="1" applyFont="1" applyBorder="1" applyAlignment="1">
      <alignment horizontal="center" vertical="center"/>
    </xf>
    <xf numFmtId="17" fontId="8" fillId="0" borderId="0" xfId="0" applyNumberFormat="1" applyFont="1"/>
    <xf numFmtId="190" fontId="8" fillId="0" borderId="12" xfId="0" applyNumberFormat="1" applyFont="1" applyBorder="1" applyAlignment="1">
      <alignment horizontal="left"/>
    </xf>
    <xf numFmtId="189" fontId="2" fillId="0" borderId="0" xfId="46" applyNumberFormat="1" applyFont="1" applyBorder="1" applyAlignment="1"/>
    <xf numFmtId="0" fontId="63" fillId="0" borderId="0" xfId="0" applyFont="1"/>
    <xf numFmtId="0" fontId="1" fillId="0" borderId="0" xfId="0" applyFont="1"/>
    <xf numFmtId="0" fontId="58" fillId="0" borderId="0" xfId="0" applyFont="1" applyAlignment="1">
      <alignment horizontal="center" vertical="center"/>
    </xf>
    <xf numFmtId="43" fontId="8" fillId="0" borderId="0" xfId="47" applyFont="1" applyFill="1" applyAlignment="1"/>
    <xf numFmtId="43" fontId="8" fillId="0" borderId="0" xfId="47" applyFont="1" applyFill="1" applyAlignment="1">
      <alignment horizontal="left"/>
    </xf>
    <xf numFmtId="43" fontId="8" fillId="0" borderId="0" xfId="47" applyFont="1" applyFill="1" applyAlignment="1">
      <alignment horizontal="center"/>
    </xf>
    <xf numFmtId="43" fontId="4" fillId="35" borderId="13" xfId="0" applyNumberFormat="1" applyFont="1" applyFill="1" applyBorder="1" applyAlignment="1">
      <alignment horizontal="left"/>
    </xf>
    <xf numFmtId="0" fontId="2" fillId="0" borderId="13" xfId="0" applyFont="1" applyBorder="1"/>
    <xf numFmtId="0" fontId="2" fillId="33" borderId="13" xfId="0" applyFont="1" applyFill="1" applyBorder="1" applyAlignment="1">
      <alignment horizontal="center"/>
    </xf>
    <xf numFmtId="17" fontId="7" fillId="35" borderId="0" xfId="0" applyNumberFormat="1" applyFont="1" applyFill="1"/>
    <xf numFmtId="17" fontId="7" fillId="0" borderId="0" xfId="0" applyNumberFormat="1" applyFont="1"/>
    <xf numFmtId="190" fontId="4" fillId="35" borderId="14" xfId="0" applyNumberFormat="1" applyFont="1" applyFill="1" applyBorder="1" applyAlignment="1">
      <alignment horizontal="left"/>
    </xf>
    <xf numFmtId="190" fontId="4" fillId="35" borderId="14" xfId="0" applyNumberFormat="1" applyFont="1" applyFill="1" applyBorder="1" applyAlignment="1">
      <alignment horizontal="center"/>
    </xf>
    <xf numFmtId="0" fontId="2" fillId="40" borderId="13" xfId="0" applyFont="1" applyFill="1" applyBorder="1" applyAlignment="1">
      <alignment horizontal="center"/>
    </xf>
    <xf numFmtId="0" fontId="7" fillId="35" borderId="0" xfId="0" applyFont="1" applyFill="1" applyAlignment="1">
      <alignment horizontal="left"/>
    </xf>
    <xf numFmtId="0" fontId="7" fillId="0" borderId="15" xfId="0" applyFont="1" applyBorder="1"/>
    <xf numFmtId="43" fontId="2" fillId="0" borderId="0" xfId="47" applyFont="1" applyFill="1" applyAlignment="1" applyProtection="1">
      <alignment horizontal="center"/>
    </xf>
    <xf numFmtId="43" fontId="2" fillId="0" borderId="0" xfId="47" applyFont="1" applyFill="1" applyAlignment="1" applyProtection="1"/>
    <xf numFmtId="189" fontId="8" fillId="0" borderId="0" xfId="46" applyNumberFormat="1" applyFont="1" applyFill="1" applyBorder="1" applyAlignment="1" applyProtection="1">
      <alignment horizontal="center" vertical="center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left"/>
    </xf>
    <xf numFmtId="0" fontId="4" fillId="40" borderId="13" xfId="0" applyFont="1" applyFill="1" applyBorder="1" applyAlignment="1">
      <alignment horizontal="center"/>
    </xf>
    <xf numFmtId="0" fontId="4" fillId="0" borderId="14" xfId="0" applyFont="1" applyBorder="1" applyAlignment="1">
      <alignment horizontal="right"/>
    </xf>
    <xf numFmtId="0" fontId="4" fillId="33" borderId="13" xfId="0" applyFont="1" applyFill="1" applyBorder="1" applyAlignment="1">
      <alignment horizontal="center"/>
    </xf>
    <xf numFmtId="43" fontId="65" fillId="0" borderId="0" xfId="49" applyNumberFormat="1" applyFont="1" applyAlignment="1" applyProtection="1">
      <alignment horizontal="center"/>
      <protection hidden="1"/>
    </xf>
    <xf numFmtId="0" fontId="65" fillId="0" borderId="0" xfId="49" applyFont="1" applyAlignment="1" applyProtection="1">
      <alignment horizontal="center"/>
      <protection hidden="1"/>
    </xf>
    <xf numFmtId="187" fontId="65" fillId="0" borderId="0" xfId="28" applyFont="1" applyFill="1" applyAlignment="1" applyProtection="1">
      <alignment horizontal="center"/>
      <protection hidden="1"/>
    </xf>
    <xf numFmtId="0" fontId="4" fillId="0" borderId="0" xfId="39" applyFont="1" applyProtection="1">
      <protection hidden="1"/>
    </xf>
    <xf numFmtId="0" fontId="2" fillId="0" borderId="0" xfId="39" applyFont="1" applyProtection="1">
      <protection hidden="1"/>
    </xf>
    <xf numFmtId="191" fontId="2" fillId="0" borderId="0" xfId="39" applyNumberFormat="1" applyFont="1" applyProtection="1">
      <protection hidden="1"/>
    </xf>
    <xf numFmtId="0" fontId="2" fillId="0" borderId="0" xfId="39" applyFont="1" applyAlignment="1" applyProtection="1">
      <alignment horizontal="center"/>
      <protection hidden="1"/>
    </xf>
    <xf numFmtId="187" fontId="2" fillId="0" borderId="0" xfId="28" applyFont="1" applyFill="1" applyProtection="1">
      <protection hidden="1"/>
    </xf>
    <xf numFmtId="0" fontId="4" fillId="0" borderId="0" xfId="39" applyFont="1" applyAlignment="1" applyProtection="1">
      <alignment horizontal="right"/>
      <protection hidden="1"/>
    </xf>
    <xf numFmtId="189" fontId="2" fillId="0" borderId="0" xfId="28" applyNumberFormat="1" applyFont="1" applyFill="1" applyBorder="1" applyAlignment="1" applyProtection="1">
      <alignment horizontal="center"/>
      <protection hidden="1"/>
    </xf>
    <xf numFmtId="0" fontId="2" fillId="0" borderId="0" xfId="39" applyFont="1" applyAlignment="1" applyProtection="1">
      <alignment horizontal="left"/>
      <protection hidden="1"/>
    </xf>
    <xf numFmtId="0" fontId="67" fillId="0" borderId="69" xfId="49" applyFont="1" applyBorder="1" applyAlignment="1" applyProtection="1">
      <alignment horizontal="center" vertical="center"/>
      <protection hidden="1"/>
    </xf>
    <xf numFmtId="0" fontId="67" fillId="0" borderId="21" xfId="49" applyFont="1" applyBorder="1" applyAlignment="1" applyProtection="1">
      <alignment horizontal="center" vertical="center"/>
      <protection hidden="1"/>
    </xf>
    <xf numFmtId="10" fontId="65" fillId="0" borderId="76" xfId="49" applyNumberFormat="1" applyFont="1" applyBorder="1" applyAlignment="1" applyProtection="1">
      <alignment horizontal="center"/>
      <protection hidden="1"/>
    </xf>
    <xf numFmtId="0" fontId="65" fillId="0" borderId="34" xfId="49" applyFont="1" applyBorder="1" applyAlignment="1" applyProtection="1">
      <alignment horizontal="center"/>
      <protection hidden="1"/>
    </xf>
    <xf numFmtId="198" fontId="65" fillId="0" borderId="77" xfId="49" applyNumberFormat="1" applyFont="1" applyBorder="1" applyAlignment="1" applyProtection="1">
      <alignment horizontal="center"/>
      <protection hidden="1"/>
    </xf>
    <xf numFmtId="187" fontId="65" fillId="0" borderId="35" xfId="28" applyFont="1" applyFill="1" applyBorder="1" applyAlignment="1" applyProtection="1">
      <alignment horizontal="center"/>
      <protection hidden="1"/>
    </xf>
    <xf numFmtId="198" fontId="65" fillId="0" borderId="0" xfId="49" applyNumberFormat="1" applyFont="1" applyAlignment="1" applyProtection="1">
      <alignment horizontal="center"/>
      <protection hidden="1"/>
    </xf>
    <xf numFmtId="187" fontId="65" fillId="0" borderId="31" xfId="28" applyFont="1" applyFill="1" applyBorder="1" applyAlignment="1" applyProtection="1">
      <alignment horizontal="center"/>
      <protection hidden="1"/>
    </xf>
    <xf numFmtId="0" fontId="65" fillId="0" borderId="36" xfId="49" applyFont="1" applyBorder="1" applyAlignment="1" applyProtection="1">
      <alignment horizontal="center"/>
      <protection hidden="1"/>
    </xf>
    <xf numFmtId="198" fontId="65" fillId="0" borderId="78" xfId="49" applyNumberFormat="1" applyFont="1" applyBorder="1" applyAlignment="1" applyProtection="1">
      <alignment horizontal="center"/>
      <protection hidden="1"/>
    </xf>
    <xf numFmtId="198" fontId="65" fillId="0" borderId="79" xfId="49" applyNumberFormat="1" applyFont="1" applyBorder="1" applyAlignment="1" applyProtection="1">
      <alignment horizontal="center"/>
      <protection hidden="1"/>
    </xf>
    <xf numFmtId="198" fontId="65" fillId="0" borderId="80" xfId="49" applyNumberFormat="1" applyFont="1" applyBorder="1" applyAlignment="1" applyProtection="1">
      <alignment horizontal="center"/>
      <protection hidden="1"/>
    </xf>
    <xf numFmtId="0" fontId="65" fillId="0" borderId="0" xfId="49" applyFont="1" applyAlignment="1" applyProtection="1">
      <alignment horizontal="left"/>
      <protection hidden="1"/>
    </xf>
    <xf numFmtId="43" fontId="65" fillId="0" borderId="0" xfId="49" applyNumberFormat="1" applyFont="1" applyAlignment="1" applyProtection="1">
      <alignment horizontal="left"/>
      <protection hidden="1"/>
    </xf>
    <xf numFmtId="0" fontId="69" fillId="0" borderId="0" xfId="39" applyFont="1" applyProtection="1">
      <protection hidden="1"/>
    </xf>
    <xf numFmtId="198" fontId="65" fillId="0" borderId="81" xfId="49" applyNumberFormat="1" applyFont="1" applyBorder="1" applyAlignment="1" applyProtection="1">
      <alignment horizontal="center"/>
      <protection hidden="1"/>
    </xf>
    <xf numFmtId="10" fontId="65" fillId="0" borderId="73" xfId="49" applyNumberFormat="1" applyFont="1" applyBorder="1" applyAlignment="1" applyProtection="1">
      <alignment horizontal="center"/>
      <protection hidden="1"/>
    </xf>
    <xf numFmtId="187" fontId="69" fillId="0" borderId="0" xfId="28" applyFont="1" applyFill="1" applyProtection="1">
      <protection hidden="1"/>
    </xf>
    <xf numFmtId="198" fontId="65" fillId="0" borderId="0" xfId="49" applyNumberFormat="1" applyFont="1" applyAlignment="1" applyProtection="1">
      <alignment horizontal="left"/>
      <protection hidden="1"/>
    </xf>
    <xf numFmtId="187" fontId="65" fillId="0" borderId="31" xfId="28" applyFont="1" applyFill="1" applyBorder="1" applyAlignment="1" applyProtection="1">
      <alignment horizontal="center" vertical="center"/>
      <protection hidden="1"/>
    </xf>
    <xf numFmtId="0" fontId="65" fillId="0" borderId="36" xfId="49" applyFont="1" applyBorder="1" applyAlignment="1" applyProtection="1">
      <alignment horizontal="center" vertical="center"/>
      <protection hidden="1"/>
    </xf>
    <xf numFmtId="198" fontId="65" fillId="0" borderId="80" xfId="49" applyNumberFormat="1" applyFont="1" applyBorder="1" applyAlignment="1" applyProtection="1">
      <alignment horizontal="center" vertical="center"/>
      <protection hidden="1"/>
    </xf>
    <xf numFmtId="198" fontId="65" fillId="0" borderId="81" xfId="49" applyNumberFormat="1" applyFont="1" applyBorder="1" applyAlignment="1" applyProtection="1">
      <alignment horizontal="center" vertical="center"/>
      <protection hidden="1"/>
    </xf>
    <xf numFmtId="191" fontId="65" fillId="0" borderId="0" xfId="49" applyNumberFormat="1" applyFont="1" applyAlignment="1" applyProtection="1">
      <alignment horizontal="left"/>
      <protection hidden="1"/>
    </xf>
    <xf numFmtId="0" fontId="74" fillId="0" borderId="85" xfId="49" applyFont="1" applyBorder="1" applyAlignment="1" applyProtection="1">
      <alignment horizontal="left"/>
      <protection hidden="1"/>
    </xf>
    <xf numFmtId="0" fontId="65" fillId="0" borderId="85" xfId="49" applyFont="1" applyBorder="1" applyAlignment="1" applyProtection="1">
      <alignment horizontal="right"/>
      <protection hidden="1"/>
    </xf>
    <xf numFmtId="0" fontId="74" fillId="0" borderId="0" xfId="49" applyFont="1" applyAlignment="1" applyProtection="1">
      <alignment horizontal="left"/>
      <protection hidden="1"/>
    </xf>
    <xf numFmtId="0" fontId="65" fillId="0" borderId="0" xfId="49" applyFont="1" applyAlignment="1" applyProtection="1">
      <alignment horizontal="right"/>
      <protection hidden="1"/>
    </xf>
    <xf numFmtId="0" fontId="74" fillId="0" borderId="83" xfId="49" applyFont="1" applyBorder="1" applyAlignment="1" applyProtection="1">
      <alignment horizontal="left"/>
      <protection hidden="1"/>
    </xf>
    <xf numFmtId="0" fontId="65" fillId="0" borderId="83" xfId="49" applyFont="1" applyBorder="1" applyAlignment="1" applyProtection="1">
      <alignment horizontal="right"/>
      <protection hidden="1"/>
    </xf>
    <xf numFmtId="0" fontId="65" fillId="0" borderId="75" xfId="49" applyFont="1" applyBorder="1" applyAlignment="1" applyProtection="1">
      <alignment horizontal="left"/>
      <protection hidden="1"/>
    </xf>
    <xf numFmtId="0" fontId="74" fillId="0" borderId="84" xfId="49" applyFont="1" applyBorder="1" applyAlignment="1" applyProtection="1">
      <alignment horizontal="center" vertical="top"/>
      <protection hidden="1"/>
    </xf>
    <xf numFmtId="0" fontId="65" fillId="0" borderId="85" xfId="49" applyFont="1" applyBorder="1" applyAlignment="1" applyProtection="1">
      <alignment horizontal="left" vertical="center"/>
      <protection hidden="1"/>
    </xf>
    <xf numFmtId="0" fontId="65" fillId="0" borderId="86" xfId="49" applyFont="1" applyBorder="1" applyAlignment="1" applyProtection="1">
      <alignment horizontal="left" vertical="center"/>
      <protection hidden="1"/>
    </xf>
    <xf numFmtId="0" fontId="75" fillId="0" borderId="75" xfId="49" applyFont="1" applyBorder="1" applyAlignment="1" applyProtection="1">
      <alignment horizontal="center" vertical="top"/>
      <protection hidden="1"/>
    </xf>
    <xf numFmtId="0" fontId="75" fillId="0" borderId="0" xfId="49" applyFont="1" applyAlignment="1" applyProtection="1">
      <alignment horizontal="right" vertical="center"/>
      <protection hidden="1"/>
    </xf>
    <xf numFmtId="0" fontId="75" fillId="0" borderId="83" xfId="49" applyFont="1" applyBorder="1" applyAlignment="1" applyProtection="1">
      <alignment horizontal="center" vertical="center"/>
      <protection hidden="1"/>
    </xf>
    <xf numFmtId="191" fontId="75" fillId="0" borderId="83" xfId="28" applyNumberFormat="1" applyFont="1" applyFill="1" applyBorder="1" applyAlignment="1" applyProtection="1">
      <alignment horizontal="left" vertical="center"/>
      <protection hidden="1"/>
    </xf>
    <xf numFmtId="187" fontId="75" fillId="0" borderId="83" xfId="28" applyFont="1" applyFill="1" applyBorder="1" applyAlignment="1" applyProtection="1">
      <alignment horizontal="center" vertical="center"/>
      <protection hidden="1"/>
    </xf>
    <xf numFmtId="43" fontId="75" fillId="0" borderId="83" xfId="49" applyNumberFormat="1" applyFont="1" applyBorder="1" applyAlignment="1" applyProtection="1">
      <alignment horizontal="left" vertical="center"/>
      <protection hidden="1"/>
    </xf>
    <xf numFmtId="0" fontId="75" fillId="0" borderId="76" xfId="49" applyFont="1" applyBorder="1" applyAlignment="1" applyProtection="1">
      <alignment horizontal="left" vertical="center"/>
      <protection hidden="1"/>
    </xf>
    <xf numFmtId="0" fontId="65" fillId="0" borderId="75" xfId="49" applyFont="1" applyBorder="1" applyAlignment="1" applyProtection="1">
      <alignment horizontal="center" vertical="top"/>
      <protection hidden="1"/>
    </xf>
    <xf numFmtId="0" fontId="75" fillId="0" borderId="0" xfId="49" applyFont="1" applyAlignment="1" applyProtection="1">
      <alignment horizontal="center" vertical="center"/>
      <protection hidden="1"/>
    </xf>
    <xf numFmtId="43" fontId="75" fillId="0" borderId="0" xfId="49" applyNumberFormat="1" applyFont="1" applyAlignment="1" applyProtection="1">
      <alignment horizontal="center" vertical="center"/>
      <protection hidden="1"/>
    </xf>
    <xf numFmtId="0" fontId="75" fillId="0" borderId="0" xfId="49" applyFont="1" applyAlignment="1" applyProtection="1">
      <alignment horizontal="left" vertical="center"/>
      <protection hidden="1"/>
    </xf>
    <xf numFmtId="0" fontId="75" fillId="0" borderId="76" xfId="49" applyFont="1" applyBorder="1" applyAlignment="1" applyProtection="1">
      <alignment horizontal="center" vertical="center"/>
      <protection hidden="1"/>
    </xf>
    <xf numFmtId="0" fontId="67" fillId="0" borderId="0" xfId="49" applyFont="1" applyAlignment="1" applyProtection="1">
      <alignment horizontal="right" vertical="center"/>
      <protection hidden="1"/>
    </xf>
    <xf numFmtId="0" fontId="28" fillId="0" borderId="0" xfId="39" applyProtection="1">
      <protection hidden="1"/>
    </xf>
    <xf numFmtId="0" fontId="75" fillId="0" borderId="76" xfId="49" applyFont="1" applyBorder="1" applyProtection="1">
      <protection hidden="1"/>
    </xf>
    <xf numFmtId="0" fontId="74" fillId="0" borderId="0" xfId="49" applyFont="1" applyAlignment="1" applyProtection="1">
      <alignment horizontal="left" vertical="center"/>
      <protection hidden="1"/>
    </xf>
    <xf numFmtId="0" fontId="65" fillId="0" borderId="0" xfId="49" applyFont="1" applyAlignment="1" applyProtection="1">
      <alignment horizontal="center" vertical="center"/>
      <protection hidden="1"/>
    </xf>
    <xf numFmtId="198" fontId="76" fillId="0" borderId="12" xfId="49" applyNumberFormat="1" applyFont="1" applyBorder="1" applyAlignment="1" applyProtection="1">
      <alignment horizontal="center" vertical="center"/>
      <protection hidden="1"/>
    </xf>
    <xf numFmtId="198" fontId="65" fillId="0" borderId="0" xfId="49" applyNumberFormat="1" applyFont="1" applyAlignment="1" applyProtection="1">
      <alignment horizontal="right"/>
      <protection hidden="1"/>
    </xf>
    <xf numFmtId="0" fontId="65" fillId="42" borderId="75" xfId="49" applyFont="1" applyFill="1" applyBorder="1" applyAlignment="1" applyProtection="1">
      <alignment horizontal="center" vertical="top"/>
      <protection hidden="1"/>
    </xf>
    <xf numFmtId="0" fontId="65" fillId="42" borderId="0" xfId="49" applyFont="1" applyFill="1" applyAlignment="1" applyProtection="1">
      <alignment horizontal="center" vertical="center"/>
      <protection hidden="1"/>
    </xf>
    <xf numFmtId="43" fontId="75" fillId="42" borderId="0" xfId="49" applyNumberFormat="1" applyFont="1" applyFill="1" applyAlignment="1" applyProtection="1">
      <alignment horizontal="center" vertical="center"/>
      <protection hidden="1"/>
    </xf>
    <xf numFmtId="43" fontId="75" fillId="42" borderId="87" xfId="49" applyNumberFormat="1" applyFont="1" applyFill="1" applyBorder="1" applyAlignment="1" applyProtection="1">
      <alignment horizontal="center" vertical="center"/>
      <protection hidden="1"/>
    </xf>
    <xf numFmtId="198" fontId="65" fillId="0" borderId="88" xfId="49" applyNumberFormat="1" applyFont="1" applyBorder="1" applyAlignment="1" applyProtection="1">
      <alignment horizontal="center"/>
      <protection hidden="1"/>
    </xf>
    <xf numFmtId="187" fontId="65" fillId="0" borderId="36" xfId="28" applyFont="1" applyFill="1" applyBorder="1" applyAlignment="1" applyProtection="1">
      <alignment horizontal="center"/>
      <protection hidden="1"/>
    </xf>
    <xf numFmtId="198" fontId="65" fillId="0" borderId="89" xfId="49" applyNumberFormat="1" applyFont="1" applyBorder="1" applyAlignment="1" applyProtection="1">
      <alignment horizontal="center"/>
      <protection hidden="1"/>
    </xf>
    <xf numFmtId="187" fontId="65" fillId="0" borderId="90" xfId="28" applyFont="1" applyFill="1" applyBorder="1" applyAlignment="1" applyProtection="1">
      <alignment horizontal="center"/>
      <protection hidden="1"/>
    </xf>
    <xf numFmtId="0" fontId="65" fillId="0" borderId="91" xfId="49" applyFont="1" applyBorder="1" applyAlignment="1" applyProtection="1">
      <alignment horizontal="center" vertical="top"/>
      <protection hidden="1"/>
    </xf>
    <xf numFmtId="0" fontId="65" fillId="0" borderId="20" xfId="49" applyFont="1" applyBorder="1" applyAlignment="1" applyProtection="1">
      <alignment horizontal="center" vertical="center"/>
      <protection hidden="1"/>
    </xf>
    <xf numFmtId="0" fontId="65" fillId="0" borderId="92" xfId="49" applyFont="1" applyBorder="1" applyAlignment="1" applyProtection="1">
      <alignment horizontal="center"/>
      <protection hidden="1"/>
    </xf>
    <xf numFmtId="198" fontId="65" fillId="0" borderId="93" xfId="49" applyNumberFormat="1" applyFont="1" applyBorder="1" applyAlignment="1" applyProtection="1">
      <alignment horizontal="center"/>
      <protection hidden="1"/>
    </xf>
    <xf numFmtId="0" fontId="65" fillId="0" borderId="94" xfId="49" applyFont="1" applyBorder="1" applyAlignment="1" applyProtection="1">
      <alignment horizontal="center"/>
      <protection hidden="1"/>
    </xf>
    <xf numFmtId="0" fontId="78" fillId="0" borderId="0" xfId="0" applyFont="1"/>
    <xf numFmtId="0" fontId="78" fillId="43" borderId="0" xfId="0" applyFont="1" applyFill="1"/>
    <xf numFmtId="0" fontId="79" fillId="43" borderId="0" xfId="0" applyFont="1" applyFill="1"/>
    <xf numFmtId="0" fontId="80" fillId="43" borderId="0" xfId="0" applyFont="1" applyFill="1"/>
    <xf numFmtId="0" fontId="56" fillId="43" borderId="0" xfId="0" applyFont="1" applyFill="1"/>
    <xf numFmtId="199" fontId="56" fillId="43" borderId="0" xfId="0" applyNumberFormat="1" applyFont="1" applyFill="1"/>
    <xf numFmtId="0" fontId="0" fillId="43" borderId="0" xfId="0" applyFill="1"/>
    <xf numFmtId="0" fontId="52" fillId="43" borderId="0" xfId="0" applyFont="1" applyFill="1"/>
    <xf numFmtId="0" fontId="55" fillId="43" borderId="0" xfId="0" applyFont="1" applyFill="1"/>
    <xf numFmtId="0" fontId="54" fillId="43" borderId="0" xfId="0" applyFont="1" applyFill="1"/>
    <xf numFmtId="0" fontId="80" fillId="43" borderId="0" xfId="48" applyFont="1" applyFill="1"/>
    <xf numFmtId="0" fontId="56" fillId="43" borderId="0" xfId="48" applyFont="1" applyFill="1"/>
    <xf numFmtId="189" fontId="56" fillId="43" borderId="0" xfId="46" applyNumberFormat="1" applyFont="1" applyFill="1" applyBorder="1"/>
    <xf numFmtId="43" fontId="56" fillId="43" borderId="0" xfId="46" applyFont="1" applyFill="1" applyBorder="1"/>
    <xf numFmtId="192" fontId="56" fillId="43" borderId="0" xfId="46" applyNumberFormat="1" applyFont="1" applyFill="1" applyBorder="1" applyProtection="1">
      <protection locked="0"/>
    </xf>
    <xf numFmtId="49" fontId="56" fillId="43" borderId="0" xfId="48" applyNumberFormat="1" applyFont="1" applyFill="1" applyAlignment="1">
      <alignment horizontal="left"/>
    </xf>
    <xf numFmtId="0" fontId="56" fillId="43" borderId="0" xfId="0" applyFont="1" applyFill="1" applyAlignment="1">
      <alignment vertical="center"/>
    </xf>
    <xf numFmtId="0" fontId="56" fillId="43" borderId="0" xfId="0" applyFont="1" applyFill="1" applyAlignment="1">
      <alignment horizontal="left"/>
    </xf>
    <xf numFmtId="0" fontId="53" fillId="0" borderId="14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7" fillId="0" borderId="47" xfId="0" applyFont="1" applyBorder="1" applyProtection="1">
      <protection locked="0"/>
    </xf>
    <xf numFmtId="0" fontId="56" fillId="43" borderId="0" xfId="0" applyFont="1" applyFill="1" applyAlignment="1">
      <alignment horizontal="right" vertical="center"/>
    </xf>
    <xf numFmtId="0" fontId="60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3" fontId="7" fillId="0" borderId="0" xfId="46" applyFont="1" applyFill="1" applyBorder="1" applyAlignment="1" applyProtection="1">
      <alignment horizontal="left"/>
    </xf>
    <xf numFmtId="0" fontId="8" fillId="0" borderId="36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43" fontId="7" fillId="0" borderId="10" xfId="46" applyFont="1" applyFill="1" applyBorder="1" applyAlignment="1" applyProtection="1">
      <alignment horizontal="center" vertical="center" wrapText="1"/>
    </xf>
    <xf numFmtId="43" fontId="7" fillId="0" borderId="11" xfId="46" applyFont="1" applyFill="1" applyBorder="1" applyAlignment="1" applyProtection="1">
      <alignment horizontal="center" vertical="center" wrapText="1"/>
    </xf>
    <xf numFmtId="43" fontId="7" fillId="0" borderId="59" xfId="46" applyFont="1" applyFill="1" applyBorder="1" applyAlignment="1" applyProtection="1">
      <alignment horizontal="center"/>
    </xf>
    <xf numFmtId="43" fontId="7" fillId="0" borderId="60" xfId="46" applyFont="1" applyFill="1" applyBorder="1" applyAlignment="1" applyProtection="1">
      <alignment horizontal="center"/>
    </xf>
    <xf numFmtId="0" fontId="7" fillId="0" borderId="0" xfId="0" applyFont="1" applyAlignment="1">
      <alignment horizontal="left"/>
    </xf>
    <xf numFmtId="190" fontId="7" fillId="35" borderId="0" xfId="0" applyNumberFormat="1" applyFont="1" applyFill="1" applyAlignment="1">
      <alignment horizontal="center"/>
    </xf>
    <xf numFmtId="0" fontId="7" fillId="0" borderId="3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35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89" fontId="7" fillId="0" borderId="58" xfId="46" applyNumberFormat="1" applyFont="1" applyFill="1" applyBorder="1" applyAlignment="1" applyProtection="1">
      <alignment horizontal="center" vertical="center"/>
    </xf>
    <xf numFmtId="189" fontId="7" fillId="0" borderId="16" xfId="46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5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7" fontId="7" fillId="35" borderId="0" xfId="0" applyNumberFormat="1" applyFont="1" applyFill="1" applyAlignment="1">
      <alignment horizontal="center"/>
    </xf>
    <xf numFmtId="17" fontId="7" fillId="35" borderId="0" xfId="0" applyNumberFormat="1" applyFont="1" applyFill="1" applyAlignment="1">
      <alignment horizontal="left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43" fontId="2" fillId="0" borderId="0" xfId="47" applyFont="1" applyFill="1" applyAlignment="1" applyProtection="1">
      <alignment horizontal="center"/>
    </xf>
    <xf numFmtId="0" fontId="8" fillId="0" borderId="38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2" fillId="0" borderId="0" xfId="47" applyFont="1" applyFill="1" applyAlignment="1" applyProtection="1">
      <alignment horizontal="left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0" fontId="12" fillId="0" borderId="15" xfId="0" applyNumberFormat="1" applyFont="1" applyBorder="1" applyAlignment="1">
      <alignment horizontal="center" vertical="center"/>
    </xf>
    <xf numFmtId="10" fontId="12" fillId="0" borderId="51" xfId="0" applyNumberFormat="1" applyFont="1" applyBorder="1" applyAlignment="1">
      <alignment horizontal="center" vertical="center"/>
    </xf>
    <xf numFmtId="10" fontId="12" fillId="0" borderId="13" xfId="0" applyNumberFormat="1" applyFont="1" applyBorder="1" applyAlignment="1">
      <alignment horizontal="center" vertical="center"/>
    </xf>
    <xf numFmtId="10" fontId="12" fillId="0" borderId="37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4" fillId="0" borderId="13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35" borderId="15" xfId="0" applyFont="1" applyFill="1" applyBorder="1" applyAlignment="1">
      <alignment horizontal="left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35" borderId="13" xfId="0" applyFont="1" applyFill="1" applyBorder="1" applyAlignment="1">
      <alignment horizontal="left"/>
    </xf>
    <xf numFmtId="0" fontId="2" fillId="0" borderId="65" xfId="0" applyFont="1" applyBorder="1" applyAlignment="1">
      <alignment horizontal="left"/>
    </xf>
    <xf numFmtId="0" fontId="2" fillId="0" borderId="66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90" fontId="2" fillId="0" borderId="13" xfId="0" applyNumberFormat="1" applyFont="1" applyBorder="1" applyAlignment="1">
      <alignment horizontal="left"/>
    </xf>
    <xf numFmtId="190" fontId="4" fillId="35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33" fillId="0" borderId="64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5" xfId="0" applyFont="1" applyBorder="1" applyAlignment="1">
      <alignment horizontal="right"/>
    </xf>
    <xf numFmtId="0" fontId="2" fillId="0" borderId="56" xfId="0" applyFont="1" applyBorder="1" applyAlignment="1">
      <alignment horizontal="right"/>
    </xf>
    <xf numFmtId="0" fontId="2" fillId="0" borderId="64" xfId="0" applyFont="1" applyBorder="1" applyAlignment="1">
      <alignment horizontal="right"/>
    </xf>
    <xf numFmtId="10" fontId="12" fillId="0" borderId="54" xfId="0" applyNumberFormat="1" applyFont="1" applyBorder="1" applyAlignment="1">
      <alignment horizontal="center" vertical="center"/>
    </xf>
    <xf numFmtId="10" fontId="12" fillId="0" borderId="52" xfId="0" applyNumberFormat="1" applyFont="1" applyBorder="1" applyAlignment="1">
      <alignment horizontal="center" vertical="center"/>
    </xf>
    <xf numFmtId="189" fontId="2" fillId="0" borderId="0" xfId="46" applyNumberFormat="1" applyFont="1" applyFill="1" applyBorder="1" applyAlignment="1">
      <alignment horizontal="center"/>
    </xf>
    <xf numFmtId="0" fontId="12" fillId="0" borderId="68" xfId="0" applyFont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0" fontId="2" fillId="0" borderId="3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43" fontId="2" fillId="0" borderId="36" xfId="46" applyFont="1" applyFill="1" applyBorder="1" applyAlignment="1">
      <alignment horizontal="center"/>
    </xf>
    <xf numFmtId="43" fontId="2" fillId="0" borderId="13" xfId="46" applyFont="1" applyFill="1" applyBorder="1" applyAlignment="1">
      <alignment horizontal="center"/>
    </xf>
    <xf numFmtId="43" fontId="2" fillId="0" borderId="37" xfId="46" applyFont="1" applyFill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43" fontId="2" fillId="0" borderId="68" xfId="46" applyFont="1" applyFill="1" applyBorder="1" applyAlignment="1">
      <alignment horizontal="center"/>
    </xf>
    <xf numFmtId="43" fontId="2" fillId="0" borderId="54" xfId="46" applyFont="1" applyFill="1" applyBorder="1" applyAlignment="1">
      <alignment horizontal="center"/>
    </xf>
    <xf numFmtId="43" fontId="2" fillId="0" borderId="52" xfId="46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189" fontId="2" fillId="0" borderId="65" xfId="46" applyNumberFormat="1" applyFont="1" applyFill="1" applyBorder="1" applyAlignment="1">
      <alignment horizontal="center"/>
    </xf>
    <xf numFmtId="189" fontId="2" fillId="0" borderId="66" xfId="46" applyNumberFormat="1" applyFont="1" applyFill="1" applyBorder="1" applyAlignment="1">
      <alignment horizontal="center"/>
    </xf>
    <xf numFmtId="189" fontId="2" fillId="0" borderId="67" xfId="46" applyNumberFormat="1" applyFont="1" applyFill="1" applyBorder="1" applyAlignment="1">
      <alignment horizontal="center"/>
    </xf>
    <xf numFmtId="189" fontId="4" fillId="0" borderId="55" xfId="46" applyNumberFormat="1" applyFont="1" applyFill="1" applyBorder="1" applyAlignment="1">
      <alignment horizontal="center" vertical="center" wrapText="1"/>
    </xf>
    <xf numFmtId="189" fontId="4" fillId="0" borderId="56" xfId="46" applyNumberFormat="1" applyFont="1" applyFill="1" applyBorder="1" applyAlignment="1">
      <alignment horizontal="center" vertical="center" wrapText="1"/>
    </xf>
    <xf numFmtId="189" fontId="4" fillId="0" borderId="64" xfId="46" applyNumberFormat="1" applyFont="1" applyFill="1" applyBorder="1" applyAlignment="1">
      <alignment horizontal="center" vertical="center" wrapText="1"/>
    </xf>
    <xf numFmtId="0" fontId="5" fillId="0" borderId="65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0" fontId="5" fillId="0" borderId="67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0" fontId="2" fillId="40" borderId="13" xfId="0" applyFont="1" applyFill="1" applyBorder="1" applyAlignment="1">
      <alignment horizontal="center"/>
    </xf>
    <xf numFmtId="0" fontId="4" fillId="0" borderId="5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89" fontId="2" fillId="0" borderId="0" xfId="46" applyNumberFormat="1" applyFont="1" applyFill="1" applyBorder="1" applyAlignment="1">
      <alignment horizontal="left"/>
    </xf>
    <xf numFmtId="43" fontId="2" fillId="0" borderId="61" xfId="46" applyFont="1" applyFill="1" applyBorder="1" applyAlignment="1">
      <alignment horizontal="center"/>
    </xf>
    <xf numFmtId="43" fontId="2" fillId="0" borderId="62" xfId="46" applyFont="1" applyFill="1" applyBorder="1" applyAlignment="1">
      <alignment horizontal="center"/>
    </xf>
    <xf numFmtId="43" fontId="2" fillId="0" borderId="63" xfId="46" applyFont="1" applyFill="1" applyBorder="1" applyAlignment="1">
      <alignment horizontal="center"/>
    </xf>
    <xf numFmtId="189" fontId="4" fillId="0" borderId="57" xfId="46" applyNumberFormat="1" applyFont="1" applyFill="1" applyBorder="1" applyAlignment="1">
      <alignment horizontal="center" vertical="center" wrapText="1"/>
    </xf>
    <xf numFmtId="189" fontId="4" fillId="0" borderId="12" xfId="46" applyNumberFormat="1" applyFont="1" applyFill="1" applyBorder="1" applyAlignment="1">
      <alignment horizontal="center" vertical="center" wrapText="1"/>
    </xf>
    <xf numFmtId="189" fontId="4" fillId="0" borderId="17" xfId="46" applyNumberFormat="1" applyFont="1" applyFill="1" applyBorder="1" applyAlignment="1">
      <alignment horizontal="center" vertical="center" wrapText="1"/>
    </xf>
    <xf numFmtId="43" fontId="2" fillId="0" borderId="0" xfId="47" applyFont="1" applyFill="1" applyAlignment="1">
      <alignment horizontal="left"/>
    </xf>
    <xf numFmtId="43" fontId="2" fillId="0" borderId="0" xfId="47" applyFont="1" applyFill="1" applyAlignment="1">
      <alignment horizontal="center"/>
    </xf>
    <xf numFmtId="0" fontId="7" fillId="0" borderId="36" xfId="0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37" xfId="0" applyFont="1" applyBorder="1" applyAlignment="1" applyProtection="1">
      <alignment horizontal="left"/>
      <protection locked="0"/>
    </xf>
    <xf numFmtId="193" fontId="8" fillId="0" borderId="36" xfId="0" applyNumberFormat="1" applyFont="1" applyBorder="1" applyAlignment="1" applyProtection="1">
      <alignment horizontal="center"/>
      <protection locked="0"/>
    </xf>
    <xf numFmtId="193" fontId="8" fillId="0" borderId="13" xfId="0" applyNumberFormat="1" applyFont="1" applyBorder="1" applyAlignment="1" applyProtection="1">
      <alignment horizontal="center"/>
      <protection locked="0"/>
    </xf>
    <xf numFmtId="193" fontId="8" fillId="0" borderId="37" xfId="0" applyNumberFormat="1" applyFont="1" applyBorder="1" applyAlignment="1" applyProtection="1">
      <alignment horizontal="center"/>
      <protection locked="0"/>
    </xf>
    <xf numFmtId="43" fontId="7" fillId="0" borderId="10" xfId="46" applyFont="1" applyFill="1" applyBorder="1" applyAlignment="1">
      <alignment horizontal="center" vertical="center" wrapText="1"/>
    </xf>
    <xf numFmtId="43" fontId="7" fillId="0" borderId="11" xfId="46" applyFont="1" applyFill="1" applyBorder="1" applyAlignment="1">
      <alignment horizontal="center" vertical="center" wrapText="1"/>
    </xf>
    <xf numFmtId="0" fontId="7" fillId="35" borderId="12" xfId="0" applyFont="1" applyFill="1" applyBorder="1" applyAlignment="1">
      <alignment horizontal="center"/>
    </xf>
    <xf numFmtId="0" fontId="7" fillId="35" borderId="12" xfId="0" applyFont="1" applyFill="1" applyBorder="1" applyAlignment="1">
      <alignment horizontal="left"/>
    </xf>
    <xf numFmtId="188" fontId="7" fillId="0" borderId="36" xfId="46" applyNumberFormat="1" applyFont="1" applyFill="1" applyBorder="1" applyAlignment="1" applyProtection="1">
      <alignment horizontal="left"/>
      <protection locked="0"/>
    </xf>
    <xf numFmtId="188" fontId="7" fillId="0" borderId="13" xfId="46" applyNumberFormat="1" applyFont="1" applyFill="1" applyBorder="1" applyAlignment="1" applyProtection="1">
      <alignment horizontal="left"/>
      <protection locked="0"/>
    </xf>
    <xf numFmtId="188" fontId="7" fillId="0" borderId="37" xfId="46" applyNumberFormat="1" applyFont="1" applyFill="1" applyBorder="1" applyAlignment="1" applyProtection="1">
      <alignment horizontal="left"/>
      <protection locked="0"/>
    </xf>
    <xf numFmtId="43" fontId="7" fillId="0" borderId="59" xfId="46" applyFont="1" applyFill="1" applyBorder="1" applyAlignment="1">
      <alignment horizontal="center"/>
    </xf>
    <xf numFmtId="43" fontId="7" fillId="0" borderId="60" xfId="46" applyFont="1" applyFill="1" applyBorder="1" applyAlignment="1">
      <alignment horizontal="center"/>
    </xf>
    <xf numFmtId="189" fontId="7" fillId="0" borderId="58" xfId="46" applyNumberFormat="1" applyFont="1" applyFill="1" applyBorder="1" applyAlignment="1">
      <alignment horizontal="center" vertical="center"/>
    </xf>
    <xf numFmtId="189" fontId="7" fillId="0" borderId="16" xfId="46" applyNumberFormat="1" applyFont="1" applyFill="1" applyBorder="1" applyAlignment="1">
      <alignment horizontal="center" vertical="center"/>
    </xf>
    <xf numFmtId="193" fontId="53" fillId="0" borderId="95" xfId="0" applyNumberFormat="1" applyFont="1" applyBorder="1" applyAlignment="1" applyProtection="1">
      <alignment horizontal="center"/>
      <protection locked="0"/>
    </xf>
    <xf numFmtId="193" fontId="53" fillId="0" borderId="33" xfId="0" applyNumberFormat="1" applyFont="1" applyBorder="1" applyAlignment="1" applyProtection="1">
      <alignment horizontal="center"/>
      <protection locked="0"/>
    </xf>
    <xf numFmtId="193" fontId="53" fillId="0" borderId="96" xfId="0" applyNumberFormat="1" applyFont="1" applyBorder="1" applyAlignment="1" applyProtection="1">
      <alignment horizontal="center"/>
      <protection locked="0"/>
    </xf>
    <xf numFmtId="43" fontId="7" fillId="0" borderId="0" xfId="46" applyFont="1" applyFill="1" applyBorder="1" applyAlignment="1">
      <alignment horizontal="left"/>
    </xf>
    <xf numFmtId="43" fontId="7" fillId="0" borderId="0" xfId="46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6" xfId="0" applyFont="1" applyBorder="1" applyAlignment="1">
      <alignment horizontal="right"/>
    </xf>
    <xf numFmtId="0" fontId="2" fillId="0" borderId="37" xfId="0" applyFont="1" applyBorder="1" applyAlignment="1">
      <alignment horizontal="right"/>
    </xf>
    <xf numFmtId="197" fontId="4" fillId="35" borderId="13" xfId="0" applyNumberFormat="1" applyFont="1" applyFill="1" applyBorder="1" applyAlignment="1">
      <alignment horizontal="left"/>
    </xf>
    <xf numFmtId="43" fontId="4" fillId="35" borderId="13" xfId="46" applyFont="1" applyFill="1" applyBorder="1" applyAlignment="1">
      <alignment horizontal="left"/>
    </xf>
    <xf numFmtId="0" fontId="4" fillId="35" borderId="0" xfId="0" applyFont="1" applyFill="1" applyAlignment="1">
      <alignment horizontal="left"/>
    </xf>
    <xf numFmtId="0" fontId="8" fillId="0" borderId="0" xfId="0" applyFont="1" applyAlignment="1">
      <alignment horizontal="center" vertical="top"/>
    </xf>
    <xf numFmtId="0" fontId="2" fillId="34" borderId="13" xfId="0" applyFont="1" applyFill="1" applyBorder="1" applyAlignment="1">
      <alignment horizontal="center"/>
    </xf>
    <xf numFmtId="0" fontId="33" fillId="35" borderId="13" xfId="0" applyFont="1" applyFill="1" applyBorder="1" applyAlignment="1">
      <alignment horizontal="left"/>
    </xf>
    <xf numFmtId="43" fontId="4" fillId="35" borderId="13" xfId="0" applyNumberFormat="1" applyFont="1" applyFill="1" applyBorder="1" applyAlignment="1">
      <alignment horizontal="left"/>
    </xf>
    <xf numFmtId="189" fontId="51" fillId="0" borderId="0" xfId="46" applyNumberFormat="1" applyFont="1" applyFill="1" applyBorder="1" applyAlignment="1">
      <alignment horizontal="center"/>
    </xf>
    <xf numFmtId="0" fontId="2" fillId="0" borderId="38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13" fillId="0" borderId="36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197" fontId="4" fillId="35" borderId="13" xfId="0" applyNumberFormat="1" applyFont="1" applyFill="1" applyBorder="1" applyAlignment="1">
      <alignment horizontal="center"/>
    </xf>
    <xf numFmtId="43" fontId="4" fillId="35" borderId="13" xfId="46" applyFont="1" applyFill="1" applyBorder="1" applyAlignment="1">
      <alignment horizontal="center"/>
    </xf>
    <xf numFmtId="0" fontId="2" fillId="33" borderId="13" xfId="0" applyFont="1" applyFill="1" applyBorder="1" applyAlignment="1">
      <alignment horizontal="center"/>
    </xf>
    <xf numFmtId="43" fontId="8" fillId="0" borderId="0" xfId="47" applyFont="1" applyFill="1" applyAlignment="1">
      <alignment horizontal="center"/>
    </xf>
    <xf numFmtId="43" fontId="8" fillId="0" borderId="0" xfId="47" applyFont="1" applyFill="1" applyAlignment="1">
      <alignment horizontal="left"/>
    </xf>
    <xf numFmtId="43" fontId="7" fillId="0" borderId="59" xfId="46" applyFont="1" applyBorder="1" applyAlignment="1">
      <alignment horizontal="center"/>
    </xf>
    <xf numFmtId="43" fontId="7" fillId="0" borderId="60" xfId="46" applyFont="1" applyBorder="1" applyAlignment="1">
      <alignment horizontal="center"/>
    </xf>
    <xf numFmtId="43" fontId="7" fillId="0" borderId="10" xfId="46" applyFont="1" applyBorder="1" applyAlignment="1">
      <alignment horizontal="center" vertical="center" wrapText="1"/>
    </xf>
    <xf numFmtId="43" fontId="7" fillId="0" borderId="11" xfId="46" applyFont="1" applyBorder="1" applyAlignment="1">
      <alignment horizontal="center" vertical="center" wrapText="1"/>
    </xf>
    <xf numFmtId="189" fontId="7" fillId="0" borderId="58" xfId="46" applyNumberFormat="1" applyFont="1" applyBorder="1" applyAlignment="1">
      <alignment horizontal="center" vertical="center"/>
    </xf>
    <xf numFmtId="189" fontId="7" fillId="0" borderId="16" xfId="46" applyNumberFormat="1" applyFont="1" applyBorder="1" applyAlignment="1">
      <alignment horizontal="center" vertical="center"/>
    </xf>
    <xf numFmtId="43" fontId="7" fillId="0" borderId="18" xfId="46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89" fontId="7" fillId="0" borderId="74" xfId="46" applyNumberFormat="1" applyFont="1" applyFill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43" fontId="7" fillId="0" borderId="72" xfId="46" applyFont="1" applyFill="1" applyBorder="1" applyAlignment="1">
      <alignment horizontal="center"/>
    </xf>
    <xf numFmtId="43" fontId="7" fillId="0" borderId="73" xfId="46" applyFont="1" applyFill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43" fontId="7" fillId="0" borderId="12" xfId="46" applyFont="1" applyFill="1" applyBorder="1" applyAlignment="1">
      <alignment horizontal="left"/>
    </xf>
    <xf numFmtId="190" fontId="7" fillId="35" borderId="12" xfId="0" applyNumberFormat="1" applyFont="1" applyFill="1" applyBorder="1" applyAlignment="1">
      <alignment horizontal="center"/>
    </xf>
    <xf numFmtId="0" fontId="2" fillId="0" borderId="0" xfId="46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189" fontId="2" fillId="0" borderId="0" xfId="46" applyNumberFormat="1" applyFont="1" applyBorder="1" applyAlignment="1">
      <alignment horizontal="center"/>
    </xf>
    <xf numFmtId="0" fontId="2" fillId="35" borderId="68" xfId="0" applyFont="1" applyFill="1" applyBorder="1" applyAlignment="1">
      <alignment horizontal="center"/>
    </xf>
    <xf numFmtId="0" fontId="2" fillId="35" borderId="54" xfId="0" applyFont="1" applyFill="1" applyBorder="1" applyAlignment="1">
      <alignment horizontal="center"/>
    </xf>
    <xf numFmtId="0" fontId="2" fillId="35" borderId="52" xfId="0" applyFont="1" applyFill="1" applyBorder="1" applyAlignment="1">
      <alignment horizontal="center"/>
    </xf>
    <xf numFmtId="43" fontId="2" fillId="35" borderId="68" xfId="46" applyFont="1" applyFill="1" applyBorder="1" applyAlignment="1">
      <alignment horizontal="center"/>
    </xf>
    <xf numFmtId="43" fontId="2" fillId="35" borderId="54" xfId="46" applyFont="1" applyFill="1" applyBorder="1" applyAlignment="1">
      <alignment horizontal="center"/>
    </xf>
    <xf numFmtId="43" fontId="2" fillId="35" borderId="52" xfId="46" applyFont="1" applyFill="1" applyBorder="1" applyAlignment="1">
      <alignment horizontal="center"/>
    </xf>
    <xf numFmtId="0" fontId="4" fillId="35" borderId="18" xfId="0" applyFont="1" applyFill="1" applyBorder="1" applyAlignment="1">
      <alignment horizontal="center" vertical="center"/>
    </xf>
    <xf numFmtId="0" fontId="4" fillId="35" borderId="11" xfId="0" applyFont="1" applyFill="1" applyBorder="1" applyAlignment="1">
      <alignment horizontal="center" vertical="center"/>
    </xf>
    <xf numFmtId="0" fontId="2" fillId="35" borderId="55" xfId="0" applyFont="1" applyFill="1" applyBorder="1" applyAlignment="1">
      <alignment horizontal="right"/>
    </xf>
    <xf numFmtId="0" fontId="2" fillId="35" borderId="56" xfId="0" applyFont="1" applyFill="1" applyBorder="1" applyAlignment="1">
      <alignment horizontal="right"/>
    </xf>
    <xf numFmtId="0" fontId="2" fillId="35" borderId="64" xfId="0" applyFont="1" applyFill="1" applyBorder="1" applyAlignment="1">
      <alignment horizontal="right"/>
    </xf>
    <xf numFmtId="43" fontId="2" fillId="35" borderId="61" xfId="46" applyFont="1" applyFill="1" applyBorder="1" applyAlignment="1">
      <alignment horizontal="center"/>
    </xf>
    <xf numFmtId="43" fontId="2" fillId="35" borderId="62" xfId="46" applyFont="1" applyFill="1" applyBorder="1" applyAlignment="1">
      <alignment horizontal="center"/>
    </xf>
    <xf numFmtId="43" fontId="2" fillId="35" borderId="63" xfId="46" applyFont="1" applyFill="1" applyBorder="1" applyAlignment="1">
      <alignment horizontal="center"/>
    </xf>
    <xf numFmtId="0" fontId="2" fillId="35" borderId="57" xfId="0" applyFont="1" applyFill="1" applyBorder="1" applyAlignment="1">
      <alignment horizontal="center"/>
    </xf>
    <xf numFmtId="0" fontId="2" fillId="35" borderId="12" xfId="0" applyFont="1" applyFill="1" applyBorder="1" applyAlignment="1">
      <alignment horizontal="center"/>
    </xf>
    <xf numFmtId="0" fontId="2" fillId="35" borderId="36" xfId="0" applyFont="1" applyFill="1" applyBorder="1" applyAlignment="1">
      <alignment horizontal="center"/>
    </xf>
    <xf numFmtId="0" fontId="2" fillId="35" borderId="13" xfId="0" applyFont="1" applyFill="1" applyBorder="1" applyAlignment="1">
      <alignment horizontal="center"/>
    </xf>
    <xf numFmtId="0" fontId="2" fillId="35" borderId="37" xfId="0" applyFont="1" applyFill="1" applyBorder="1" applyAlignment="1">
      <alignment horizontal="center"/>
    </xf>
    <xf numFmtId="43" fontId="2" fillId="35" borderId="36" xfId="46" applyFont="1" applyFill="1" applyBorder="1" applyAlignment="1">
      <alignment horizontal="center"/>
    </xf>
    <xf numFmtId="43" fontId="2" fillId="35" borderId="13" xfId="46" applyFont="1" applyFill="1" applyBorder="1" applyAlignment="1">
      <alignment horizontal="center"/>
    </xf>
    <xf numFmtId="43" fontId="2" fillId="35" borderId="37" xfId="46" applyFont="1" applyFill="1" applyBorder="1" applyAlignment="1">
      <alignment horizontal="center"/>
    </xf>
    <xf numFmtId="0" fontId="2" fillId="35" borderId="36" xfId="0" applyFont="1" applyFill="1" applyBorder="1" applyAlignment="1">
      <alignment horizontal="left"/>
    </xf>
    <xf numFmtId="0" fontId="2" fillId="35" borderId="13" xfId="0" applyFont="1" applyFill="1" applyBorder="1" applyAlignment="1">
      <alignment horizontal="left"/>
    </xf>
    <xf numFmtId="0" fontId="2" fillId="35" borderId="37" xfId="0" applyFont="1" applyFill="1" applyBorder="1" applyAlignment="1">
      <alignment horizontal="left"/>
    </xf>
    <xf numFmtId="189" fontId="4" fillId="0" borderId="55" xfId="46" applyNumberFormat="1" applyFont="1" applyBorder="1" applyAlignment="1">
      <alignment horizontal="center" vertical="center" wrapText="1"/>
    </xf>
    <xf numFmtId="189" fontId="4" fillId="0" borderId="56" xfId="46" applyNumberFormat="1" applyFont="1" applyBorder="1" applyAlignment="1">
      <alignment horizontal="center" vertical="center" wrapText="1"/>
    </xf>
    <xf numFmtId="189" fontId="4" fillId="0" borderId="64" xfId="46" applyNumberFormat="1" applyFont="1" applyBorder="1" applyAlignment="1">
      <alignment horizontal="center" vertical="center" wrapText="1"/>
    </xf>
    <xf numFmtId="189" fontId="4" fillId="0" borderId="57" xfId="46" applyNumberFormat="1" applyFont="1" applyBorder="1" applyAlignment="1">
      <alignment horizontal="center" vertical="center" wrapText="1"/>
    </xf>
    <xf numFmtId="189" fontId="4" fillId="0" borderId="12" xfId="46" applyNumberFormat="1" applyFont="1" applyBorder="1" applyAlignment="1">
      <alignment horizontal="center" vertical="center" wrapText="1"/>
    </xf>
    <xf numFmtId="189" fontId="4" fillId="0" borderId="17" xfId="46" applyNumberFormat="1" applyFont="1" applyBorder="1" applyAlignment="1">
      <alignment horizontal="center" vertical="center" wrapText="1"/>
    </xf>
    <xf numFmtId="0" fontId="5" fillId="35" borderId="65" xfId="0" applyFont="1" applyFill="1" applyBorder="1" applyAlignment="1">
      <alignment horizontal="left"/>
    </xf>
    <xf numFmtId="0" fontId="5" fillId="35" borderId="66" xfId="0" applyFont="1" applyFill="1" applyBorder="1" applyAlignment="1">
      <alignment horizontal="left"/>
    </xf>
    <xf numFmtId="0" fontId="5" fillId="35" borderId="67" xfId="0" applyFont="1" applyFill="1" applyBorder="1" applyAlignment="1">
      <alignment horizontal="left"/>
    </xf>
    <xf numFmtId="189" fontId="2" fillId="35" borderId="65" xfId="46" applyNumberFormat="1" applyFont="1" applyFill="1" applyBorder="1" applyAlignment="1">
      <alignment horizontal="center"/>
    </xf>
    <xf numFmtId="189" fontId="2" fillId="35" borderId="66" xfId="46" applyNumberFormat="1" applyFont="1" applyFill="1" applyBorder="1" applyAlignment="1">
      <alignment horizontal="center"/>
    </xf>
    <xf numFmtId="189" fontId="2" fillId="35" borderId="67" xfId="46" applyNumberFormat="1" applyFont="1" applyFill="1" applyBorder="1" applyAlignment="1">
      <alignment horizontal="center"/>
    </xf>
    <xf numFmtId="43" fontId="4" fillId="0" borderId="0" xfId="47" applyFont="1" applyFill="1" applyAlignment="1">
      <alignment horizontal="left"/>
    </xf>
    <xf numFmtId="0" fontId="8" fillId="0" borderId="13" xfId="0" applyFont="1" applyBorder="1" applyAlignment="1" applyProtection="1">
      <alignment horizontal="left"/>
      <protection locked="0"/>
    </xf>
    <xf numFmtId="0" fontId="8" fillId="0" borderId="37" xfId="0" applyFont="1" applyBorder="1" applyAlignment="1" applyProtection="1">
      <alignment horizontal="left"/>
      <protection locked="0"/>
    </xf>
    <xf numFmtId="0" fontId="53" fillId="0" borderId="14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7" fillId="0" borderId="47" xfId="0" applyFont="1" applyBorder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left" shrinkToFit="1"/>
      <protection locked="0"/>
    </xf>
    <xf numFmtId="0" fontId="8" fillId="0" borderId="37" xfId="0" applyFont="1" applyBorder="1" applyAlignment="1" applyProtection="1">
      <alignment horizontal="left" shrinkToFit="1"/>
      <protection locked="0"/>
    </xf>
    <xf numFmtId="0" fontId="8" fillId="0" borderId="14" xfId="0" applyFont="1" applyBorder="1" applyAlignment="1" applyProtection="1">
      <alignment horizontal="left" shrinkToFit="1"/>
      <protection locked="0"/>
    </xf>
    <xf numFmtId="0" fontId="8" fillId="0" borderId="47" xfId="0" applyFont="1" applyBorder="1" applyAlignment="1" applyProtection="1">
      <alignment horizontal="left" shrinkToFit="1"/>
      <protection locked="0"/>
    </xf>
    <xf numFmtId="0" fontId="8" fillId="34" borderId="0" xfId="0" applyFont="1" applyFill="1" applyAlignment="1">
      <alignment horizontal="center"/>
    </xf>
    <xf numFmtId="189" fontId="51" fillId="0" borderId="0" xfId="46" applyNumberFormat="1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34" borderId="13" xfId="0" applyFont="1" applyFill="1" applyBorder="1" applyAlignment="1">
      <alignment horizontal="center"/>
    </xf>
    <xf numFmtId="0" fontId="8" fillId="34" borderId="0" xfId="0" applyFont="1" applyFill="1" applyAlignment="1">
      <alignment horizontal="center" vertical="top"/>
    </xf>
    <xf numFmtId="0" fontId="7" fillId="35" borderId="0" xfId="0" applyFont="1" applyFill="1" applyAlignment="1">
      <alignment horizontal="center"/>
    </xf>
    <xf numFmtId="190" fontId="4" fillId="0" borderId="13" xfId="0" applyNumberFormat="1" applyFont="1" applyBorder="1" applyAlignment="1">
      <alignment horizontal="left"/>
    </xf>
    <xf numFmtId="0" fontId="65" fillId="0" borderId="84" xfId="49" applyFont="1" applyBorder="1" applyAlignment="1" applyProtection="1">
      <alignment horizontal="center" vertical="top"/>
      <protection hidden="1"/>
    </xf>
    <xf numFmtId="0" fontId="65" fillId="0" borderId="75" xfId="49" applyFont="1" applyBorder="1" applyAlignment="1" applyProtection="1">
      <alignment horizontal="center" vertical="top"/>
      <protection hidden="1"/>
    </xf>
    <xf numFmtId="0" fontId="65" fillId="0" borderId="82" xfId="49" applyFont="1" applyBorder="1" applyAlignment="1" applyProtection="1">
      <alignment horizontal="center" vertical="top"/>
      <protection hidden="1"/>
    </xf>
    <xf numFmtId="43" fontId="65" fillId="41" borderId="85" xfId="49" applyNumberFormat="1" applyFont="1" applyFill="1" applyBorder="1" applyAlignment="1" applyProtection="1">
      <alignment horizontal="center"/>
      <protection locked="0" hidden="1"/>
    </xf>
    <xf numFmtId="43" fontId="65" fillId="41" borderId="86" xfId="49" applyNumberFormat="1" applyFont="1" applyFill="1" applyBorder="1" applyAlignment="1" applyProtection="1">
      <alignment horizontal="center"/>
      <protection locked="0" hidden="1"/>
    </xf>
    <xf numFmtId="43" fontId="65" fillId="0" borderId="0" xfId="49" applyNumberFormat="1" applyFont="1" applyAlignment="1" applyProtection="1">
      <alignment horizontal="center"/>
      <protection hidden="1"/>
    </xf>
    <xf numFmtId="0" fontId="65" fillId="0" borderId="0" xfId="49" applyFont="1" applyAlignment="1" applyProtection="1">
      <alignment horizontal="center"/>
      <protection hidden="1"/>
    </xf>
    <xf numFmtId="0" fontId="65" fillId="0" borderId="76" xfId="49" applyFont="1" applyBorder="1" applyAlignment="1" applyProtection="1">
      <alignment horizontal="center"/>
      <protection hidden="1"/>
    </xf>
    <xf numFmtId="198" fontId="65" fillId="0" borderId="0" xfId="49" applyNumberFormat="1" applyFont="1" applyAlignment="1" applyProtection="1">
      <alignment horizontal="center"/>
      <protection hidden="1"/>
    </xf>
    <xf numFmtId="198" fontId="65" fillId="0" borderId="76" xfId="49" applyNumberFormat="1" applyFont="1" applyBorder="1" applyAlignment="1" applyProtection="1">
      <alignment horizontal="center"/>
      <protection hidden="1"/>
    </xf>
    <xf numFmtId="198" fontId="65" fillId="0" borderId="83" xfId="49" applyNumberFormat="1" applyFont="1" applyBorder="1" applyAlignment="1" applyProtection="1">
      <alignment horizontal="center"/>
      <protection hidden="1"/>
    </xf>
    <xf numFmtId="198" fontId="65" fillId="0" borderId="73" xfId="49" applyNumberFormat="1" applyFont="1" applyBorder="1" applyAlignment="1" applyProtection="1">
      <alignment horizontal="center"/>
      <protection hidden="1"/>
    </xf>
    <xf numFmtId="0" fontId="65" fillId="0" borderId="84" xfId="49" applyFont="1" applyBorder="1" applyAlignment="1" applyProtection="1">
      <alignment horizontal="center" vertical="center"/>
      <protection hidden="1"/>
    </xf>
    <xf numFmtId="0" fontId="65" fillId="0" borderId="85" xfId="49" applyFont="1" applyBorder="1" applyAlignment="1" applyProtection="1">
      <alignment horizontal="center" vertical="center"/>
      <protection hidden="1"/>
    </xf>
    <xf numFmtId="0" fontId="65" fillId="0" borderId="75" xfId="49" applyFont="1" applyBorder="1" applyAlignment="1" applyProtection="1">
      <alignment horizontal="center" vertical="center"/>
      <protection hidden="1"/>
    </xf>
    <xf numFmtId="0" fontId="65" fillId="0" borderId="0" xfId="49" applyFont="1" applyAlignment="1" applyProtection="1">
      <alignment horizontal="center" vertical="center"/>
      <protection hidden="1"/>
    </xf>
    <xf numFmtId="0" fontId="65" fillId="0" borderId="82" xfId="49" applyFont="1" applyBorder="1" applyAlignment="1" applyProtection="1">
      <alignment horizontal="center" vertical="center"/>
      <protection hidden="1"/>
    </xf>
    <xf numFmtId="0" fontId="65" fillId="0" borderId="83" xfId="49" applyFont="1" applyBorder="1" applyAlignment="1" applyProtection="1">
      <alignment horizontal="center" vertical="center"/>
      <protection hidden="1"/>
    </xf>
    <xf numFmtId="0" fontId="71" fillId="0" borderId="85" xfId="49" applyFont="1" applyBorder="1" applyAlignment="1" applyProtection="1">
      <alignment horizontal="center" vertical="center"/>
      <protection hidden="1"/>
    </xf>
    <xf numFmtId="0" fontId="73" fillId="0" borderId="0" xfId="49" applyFont="1" applyAlignment="1" applyProtection="1">
      <alignment horizontal="center" vertical="center"/>
      <protection hidden="1"/>
    </xf>
    <xf numFmtId="0" fontId="73" fillId="0" borderId="83" xfId="49" applyFont="1" applyBorder="1" applyAlignment="1" applyProtection="1">
      <alignment horizontal="center" vertical="center"/>
      <protection hidden="1"/>
    </xf>
    <xf numFmtId="0" fontId="72" fillId="0" borderId="85" xfId="49" applyFont="1" applyBorder="1" applyAlignment="1" applyProtection="1">
      <alignment horizontal="center" vertical="center"/>
      <protection hidden="1"/>
    </xf>
    <xf numFmtId="0" fontId="65" fillId="0" borderId="86" xfId="49" applyFont="1" applyBorder="1" applyAlignment="1" applyProtection="1">
      <alignment horizontal="center"/>
      <protection hidden="1"/>
    </xf>
    <xf numFmtId="0" fontId="65" fillId="0" borderId="73" xfId="49" applyFont="1" applyBorder="1" applyAlignment="1" applyProtection="1">
      <alignment horizontal="center"/>
      <protection hidden="1"/>
    </xf>
    <xf numFmtId="0" fontId="65" fillId="0" borderId="42" xfId="49" applyFont="1" applyBorder="1" applyAlignment="1" applyProtection="1">
      <alignment horizontal="center"/>
      <protection hidden="1"/>
    </xf>
    <xf numFmtId="0" fontId="66" fillId="0" borderId="84" xfId="49" applyFont="1" applyBorder="1" applyAlignment="1" applyProtection="1">
      <alignment horizontal="center" vertical="center"/>
      <protection hidden="1"/>
    </xf>
    <xf numFmtId="0" fontId="66" fillId="0" borderId="85" xfId="49" applyFont="1" applyBorder="1" applyAlignment="1" applyProtection="1">
      <alignment horizontal="center" vertical="center"/>
      <protection hidden="1"/>
    </xf>
    <xf numFmtId="0" fontId="66" fillId="0" borderId="86" xfId="49" applyFont="1" applyBorder="1" applyAlignment="1" applyProtection="1">
      <alignment horizontal="center" vertical="center"/>
      <protection hidden="1"/>
    </xf>
    <xf numFmtId="0" fontId="66" fillId="0" borderId="82" xfId="49" applyFont="1" applyBorder="1" applyAlignment="1" applyProtection="1">
      <alignment horizontal="center" vertical="center"/>
      <protection hidden="1"/>
    </xf>
    <xf numFmtId="0" fontId="66" fillId="0" borderId="83" xfId="49" applyFont="1" applyBorder="1" applyAlignment="1" applyProtection="1">
      <alignment horizontal="center" vertical="center"/>
      <protection hidden="1"/>
    </xf>
    <xf numFmtId="0" fontId="66" fillId="0" borderId="73" xfId="49" applyFont="1" applyBorder="1" applyAlignment="1" applyProtection="1">
      <alignment horizontal="center" vertical="center"/>
      <protection hidden="1"/>
    </xf>
    <xf numFmtId="0" fontId="64" fillId="0" borderId="0" xfId="49" applyFont="1" applyAlignment="1" applyProtection="1">
      <alignment horizontal="center" vertical="center"/>
      <protection hidden="1"/>
    </xf>
    <xf numFmtId="0" fontId="2" fillId="0" borderId="0" xfId="39" applyFont="1" applyAlignment="1" applyProtection="1">
      <alignment horizontal="left"/>
      <protection hidden="1"/>
    </xf>
    <xf numFmtId="0" fontId="4" fillId="0" borderId="0" xfId="39" applyFont="1" applyAlignment="1" applyProtection="1">
      <alignment horizontal="left"/>
      <protection hidden="1"/>
    </xf>
    <xf numFmtId="0" fontId="2" fillId="0" borderId="0" xfId="39" applyFont="1" applyAlignment="1" applyProtection="1">
      <alignment horizontal="center"/>
      <protection hidden="1"/>
    </xf>
    <xf numFmtId="0" fontId="66" fillId="0" borderId="46" xfId="49" applyFont="1" applyBorder="1" applyAlignment="1" applyProtection="1">
      <alignment horizontal="center" vertical="center"/>
      <protection hidden="1"/>
    </xf>
    <xf numFmtId="0" fontId="66" fillId="0" borderId="69" xfId="49" applyFont="1" applyBorder="1" applyAlignment="1" applyProtection="1">
      <alignment horizontal="center" vertical="center"/>
      <protection hidden="1"/>
    </xf>
    <xf numFmtId="0" fontId="66" fillId="0" borderId="48" xfId="49" applyFont="1" applyBorder="1" applyAlignment="1" applyProtection="1">
      <alignment horizontal="center" vertical="center"/>
      <protection hidden="1"/>
    </xf>
    <xf numFmtId="0" fontId="66" fillId="0" borderId="21" xfId="49" applyFont="1" applyBorder="1" applyAlignment="1" applyProtection="1">
      <alignment horizontal="center" vertical="center"/>
      <protection hidden="1"/>
    </xf>
    <xf numFmtId="0" fontId="68" fillId="0" borderId="70" xfId="49" applyFont="1" applyBorder="1" applyAlignment="1" applyProtection="1">
      <alignment horizontal="center" vertical="center"/>
      <protection hidden="1"/>
    </xf>
    <xf numFmtId="0" fontId="68" fillId="0" borderId="71" xfId="49" applyFont="1" applyBorder="1" applyAlignment="1" applyProtection="1">
      <alignment horizontal="center" vertical="center"/>
      <protection hidden="1"/>
    </xf>
    <xf numFmtId="0" fontId="65" fillId="0" borderId="75" xfId="49" applyFont="1" applyBorder="1" applyAlignment="1" applyProtection="1">
      <alignment horizontal="center"/>
      <protection hidden="1"/>
    </xf>
    <xf numFmtId="0" fontId="65" fillId="0" borderId="82" xfId="49" applyFont="1" applyBorder="1" applyAlignment="1" applyProtection="1">
      <alignment horizontal="center"/>
      <protection hidden="1"/>
    </xf>
    <xf numFmtId="0" fontId="65" fillId="0" borderId="0" xfId="49" applyFont="1" applyAlignment="1" applyProtection="1">
      <alignment horizontal="left"/>
      <protection hidden="1"/>
    </xf>
    <xf numFmtId="0" fontId="65" fillId="0" borderId="83" xfId="49" applyFont="1" applyBorder="1" applyAlignment="1" applyProtection="1">
      <alignment horizontal="left"/>
      <protection hidden="1"/>
    </xf>
    <xf numFmtId="0" fontId="42" fillId="0" borderId="0" xfId="35" applyBorder="1" applyAlignment="1" applyProtection="1">
      <alignment horizontal="center"/>
    </xf>
    <xf numFmtId="0" fontId="28" fillId="0" borderId="0" xfId="39" applyAlignment="1">
      <alignment horizontal="center"/>
    </xf>
    <xf numFmtId="187" fontId="44" fillId="32" borderId="0" xfId="28" applyFont="1" applyFill="1" applyBorder="1"/>
    <xf numFmtId="0" fontId="40" fillId="28" borderId="0" xfId="39" applyFont="1" applyFill="1" applyAlignment="1">
      <alignment horizontal="center"/>
    </xf>
    <xf numFmtId="195" fontId="35" fillId="27" borderId="0" xfId="28" applyNumberFormat="1" applyFont="1" applyFill="1" applyBorder="1"/>
    <xf numFmtId="187" fontId="41" fillId="25" borderId="0" xfId="28" applyFont="1" applyFill="1" applyBorder="1" applyProtection="1">
      <protection locked="0"/>
    </xf>
    <xf numFmtId="195" fontId="43" fillId="28" borderId="0" xfId="28" applyNumberFormat="1" applyFont="1" applyFill="1" applyBorder="1"/>
    <xf numFmtId="0" fontId="35" fillId="0" borderId="0" xfId="39" applyFont="1"/>
    <xf numFmtId="0" fontId="35" fillId="0" borderId="19" xfId="39" applyFont="1" applyBorder="1"/>
    <xf numFmtId="0" fontId="39" fillId="31" borderId="46" xfId="39" applyFont="1" applyFill="1" applyBorder="1" applyAlignment="1">
      <alignment horizontal="center" vertical="center" wrapText="1"/>
    </xf>
    <xf numFmtId="0" fontId="39" fillId="31" borderId="48" xfId="39" applyFont="1" applyFill="1" applyBorder="1" applyAlignment="1">
      <alignment horizontal="center" vertical="center"/>
    </xf>
    <xf numFmtId="0" fontId="39" fillId="31" borderId="69" xfId="39" applyFont="1" applyFill="1" applyBorder="1" applyAlignment="1">
      <alignment horizontal="center" vertical="center" wrapText="1"/>
    </xf>
    <xf numFmtId="0" fontId="39" fillId="31" borderId="69" xfId="39" applyFont="1" applyFill="1" applyBorder="1" applyAlignment="1">
      <alignment horizontal="center" vertical="center"/>
    </xf>
    <xf numFmtId="0" fontId="39" fillId="31" borderId="21" xfId="39" applyFont="1" applyFill="1" applyBorder="1" applyAlignment="1">
      <alignment horizontal="center" vertical="center"/>
    </xf>
    <xf numFmtId="0" fontId="39" fillId="31" borderId="70" xfId="39" applyFont="1" applyFill="1" applyBorder="1" applyAlignment="1">
      <alignment horizontal="center" vertical="center"/>
    </xf>
    <xf numFmtId="0" fontId="39" fillId="31" borderId="71" xfId="39" applyFont="1" applyFill="1" applyBorder="1" applyAlignment="1">
      <alignment horizontal="center" vertical="center"/>
    </xf>
  </cellXfs>
  <cellStyles count="5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 2" xfId="28" xr:uid="{00000000-0005-0000-0000-00001B000000}"/>
    <cellStyle name="Explanatory Text" xfId="29" xr:uid="{00000000-0005-0000-0000-00001C000000}"/>
    <cellStyle name="Good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Hyperlink 2" xfId="35" xr:uid="{00000000-0005-0000-0000-000022000000}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rmal 2" xfId="39" xr:uid="{00000000-0005-0000-0000-000026000000}"/>
    <cellStyle name="Note" xfId="40" xr:uid="{00000000-0005-0000-0000-000027000000}"/>
    <cellStyle name="Output" xfId="41" xr:uid="{00000000-0005-0000-0000-000028000000}"/>
    <cellStyle name="Percent 2" xfId="42" xr:uid="{00000000-0005-0000-0000-000029000000}"/>
    <cellStyle name="Title" xfId="43" xr:uid="{00000000-0005-0000-0000-00002A000000}"/>
    <cellStyle name="Total" xfId="44" xr:uid="{00000000-0005-0000-0000-00002B000000}"/>
    <cellStyle name="Warning Text" xfId="45" xr:uid="{00000000-0005-0000-0000-00002C000000}"/>
    <cellStyle name="เครื่องหมายจุลภาค 2 2" xfId="47" xr:uid="{00000000-0005-0000-0000-00002E000000}"/>
    <cellStyle name="จุลภาค" xfId="46" builtinId="3"/>
    <cellStyle name="ปกติ" xfId="0" builtinId="0"/>
    <cellStyle name="ปกติ_ตัวอย่างการคำนวณ FACTOR F" xfId="49" xr:uid="{00000000-0005-0000-0000-000030000000}"/>
    <cellStyle name="ปกติ_ปร.4" xfId="48" xr:uid="{00000000-0005-0000-0000-000031000000}"/>
  </cellStyles>
  <dxfs count="0"/>
  <tableStyles count="0" defaultTableStyle="TableStyleMedium2" defaultPivotStyle="PivotStyleLight16"/>
  <colors>
    <mruColors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yotathai.ne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22</xdr:row>
      <xdr:rowOff>9525</xdr:rowOff>
    </xdr:from>
    <xdr:to>
      <xdr:col>2</xdr:col>
      <xdr:colOff>0</xdr:colOff>
      <xdr:row>24</xdr:row>
      <xdr:rowOff>38100</xdr:rowOff>
    </xdr:to>
    <xdr:sp macro="" textlink="">
      <xdr:nvSpPr>
        <xdr:cNvPr id="2" name="วงเล็บปีกกาซ้าย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52475" y="6391275"/>
          <a:ext cx="133350" cy="6381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57150</xdr:colOff>
      <xdr:row>22</xdr:row>
      <xdr:rowOff>28575</xdr:rowOff>
    </xdr:from>
    <xdr:to>
      <xdr:col>9</xdr:col>
      <xdr:colOff>142875</xdr:colOff>
      <xdr:row>24</xdr:row>
      <xdr:rowOff>28575</xdr:rowOff>
    </xdr:to>
    <xdr:sp macro="" textlink="">
      <xdr:nvSpPr>
        <xdr:cNvPr id="3" name="วงเล็บปีกกาขวา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4991100" y="6410325"/>
          <a:ext cx="85725" cy="609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1</xdr:row>
      <xdr:rowOff>228600</xdr:rowOff>
    </xdr:from>
    <xdr:to>
      <xdr:col>4</xdr:col>
      <xdr:colOff>628650</xdr:colOff>
      <xdr:row>4</xdr:row>
      <xdr:rowOff>104775</xdr:rowOff>
    </xdr:to>
    <xdr:pic>
      <xdr:nvPicPr>
        <xdr:cNvPr id="2049" name="Picture 9" descr="โยธาไทย">
          <a:hlinkClick xmlns:r="http://schemas.openxmlformats.org/officeDocument/2006/relationships" r:id="rId1" tooltip="คลิ๊ก"/>
          <a:extLst>
            <a:ext uri="{FF2B5EF4-FFF2-40B4-BE49-F238E27FC236}">
              <a16:creationId xmlns:a16="http://schemas.microsoft.com/office/drawing/2014/main" id="{00000000-0008-0000-15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57278"/>
        <a:stretch>
          <a:fillRect/>
        </a:stretch>
      </xdr:blipFill>
      <xdr:spPr bwMode="auto">
        <a:xfrm>
          <a:off x="1685925" y="438150"/>
          <a:ext cx="1257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yotathai.ne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18"/>
  <sheetViews>
    <sheetView topLeftCell="A7" workbookViewId="0">
      <selection activeCell="O5" sqref="O5"/>
    </sheetView>
  </sheetViews>
  <sheetFormatPr defaultRowHeight="28.5" x14ac:dyDescent="0.65"/>
  <cols>
    <col min="1" max="16384" width="9.140625" style="404"/>
  </cols>
  <sheetData>
    <row r="1" spans="1:16" ht="37.5" x14ac:dyDescent="0.85">
      <c r="A1" s="405"/>
      <c r="B1" s="406" t="s">
        <v>88</v>
      </c>
      <c r="C1" s="407"/>
      <c r="D1" s="408"/>
      <c r="E1" s="408"/>
      <c r="F1" s="408"/>
      <c r="G1" s="408"/>
      <c r="H1" s="408"/>
      <c r="I1" s="408"/>
      <c r="J1" s="405"/>
      <c r="K1" s="405"/>
      <c r="L1" s="405"/>
      <c r="M1" s="405"/>
      <c r="N1" s="405"/>
      <c r="O1" s="405"/>
      <c r="P1" s="405"/>
    </row>
    <row r="2" spans="1:16" x14ac:dyDescent="0.65">
      <c r="A2" s="405"/>
      <c r="B2" s="408" t="s">
        <v>175</v>
      </c>
      <c r="C2" s="408"/>
      <c r="D2" s="408"/>
      <c r="E2" s="408"/>
      <c r="F2" s="408"/>
      <c r="G2" s="408"/>
      <c r="H2" s="408"/>
      <c r="I2" s="408"/>
      <c r="J2" s="405"/>
      <c r="K2" s="405"/>
      <c r="L2" s="405"/>
      <c r="M2" s="405"/>
      <c r="N2" s="405"/>
      <c r="O2" s="405"/>
      <c r="P2" s="405"/>
    </row>
    <row r="3" spans="1:16" x14ac:dyDescent="0.65">
      <c r="A3" s="405"/>
      <c r="B3" s="408" t="s">
        <v>174</v>
      </c>
      <c r="C3" s="408"/>
      <c r="D3" s="408"/>
      <c r="E3" s="408"/>
      <c r="F3" s="408"/>
      <c r="G3" s="408"/>
      <c r="H3" s="408"/>
      <c r="I3" s="408"/>
      <c r="J3" s="405"/>
      <c r="K3" s="405"/>
      <c r="L3" s="405"/>
      <c r="M3" s="405"/>
      <c r="N3" s="405"/>
      <c r="O3" s="405"/>
      <c r="P3" s="405"/>
    </row>
    <row r="4" spans="1:16" x14ac:dyDescent="0.65">
      <c r="A4" s="405"/>
      <c r="B4" s="408" t="s">
        <v>178</v>
      </c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5"/>
      <c r="N4" s="405"/>
      <c r="O4" s="405"/>
      <c r="P4" s="405"/>
    </row>
    <row r="5" spans="1:16" x14ac:dyDescent="0.65">
      <c r="A5" s="405"/>
      <c r="B5" s="409" t="s">
        <v>176</v>
      </c>
      <c r="C5" s="408"/>
      <c r="D5" s="408"/>
      <c r="E5" s="408"/>
      <c r="F5" s="408"/>
      <c r="G5" s="408"/>
      <c r="H5" s="408"/>
      <c r="I5" s="408"/>
      <c r="J5" s="405"/>
      <c r="K5" s="405"/>
      <c r="L5" s="405"/>
      <c r="M5" s="405"/>
      <c r="N5" s="405"/>
      <c r="O5" s="405"/>
      <c r="P5" s="405"/>
    </row>
    <row r="6" spans="1:16" x14ac:dyDescent="0.65">
      <c r="A6" s="405"/>
      <c r="B6" s="409" t="s">
        <v>177</v>
      </c>
      <c r="C6" s="408"/>
      <c r="D6" s="408"/>
      <c r="E6" s="408"/>
      <c r="F6" s="408"/>
      <c r="G6" s="408"/>
      <c r="H6" s="408"/>
      <c r="I6" s="408"/>
      <c r="J6" s="405"/>
      <c r="K6" s="405"/>
      <c r="L6" s="405"/>
      <c r="M6" s="405"/>
      <c r="N6" s="405"/>
      <c r="O6" s="405"/>
      <c r="P6" s="405"/>
    </row>
    <row r="7" spans="1:16" x14ac:dyDescent="0.65">
      <c r="A7" s="405"/>
      <c r="B7" s="409" t="s">
        <v>185</v>
      </c>
      <c r="C7" s="408"/>
      <c r="D7" s="408"/>
      <c r="E7" s="408"/>
      <c r="F7" s="408"/>
      <c r="G7" s="408"/>
      <c r="H7" s="408"/>
      <c r="I7" s="408"/>
      <c r="J7" s="405"/>
      <c r="K7" s="405"/>
      <c r="L7" s="405"/>
      <c r="M7" s="405"/>
      <c r="N7" s="405"/>
      <c r="O7" s="405"/>
      <c r="P7" s="405"/>
    </row>
    <row r="8" spans="1:16" x14ac:dyDescent="0.65">
      <c r="A8" s="405"/>
      <c r="B8" s="409" t="s">
        <v>173</v>
      </c>
      <c r="C8" s="408"/>
      <c r="D8" s="408"/>
      <c r="E8" s="408"/>
      <c r="F8" s="408"/>
      <c r="G8" s="408"/>
      <c r="H8" s="408"/>
      <c r="I8" s="408"/>
      <c r="J8" s="405"/>
      <c r="K8" s="405"/>
      <c r="L8" s="405"/>
      <c r="M8" s="405"/>
      <c r="N8" s="405"/>
      <c r="O8" s="405"/>
      <c r="P8" s="405"/>
    </row>
    <row r="9" spans="1:16" x14ac:dyDescent="0.65">
      <c r="A9" s="405"/>
      <c r="B9" s="409" t="s">
        <v>172</v>
      </c>
      <c r="C9" s="408"/>
      <c r="D9" s="408"/>
      <c r="E9" s="408"/>
      <c r="F9" s="408"/>
      <c r="G9" s="408"/>
      <c r="H9" s="408"/>
      <c r="I9" s="408"/>
      <c r="J9" s="405"/>
      <c r="K9" s="405"/>
      <c r="L9" s="405"/>
      <c r="M9" s="405"/>
      <c r="N9" s="405"/>
      <c r="O9" s="405"/>
      <c r="P9" s="405"/>
    </row>
    <row r="10" spans="1:16" x14ac:dyDescent="0.65">
      <c r="A10" s="405"/>
      <c r="B10" s="408" t="s">
        <v>181</v>
      </c>
      <c r="C10" s="408"/>
      <c r="D10" s="408"/>
      <c r="E10" s="408"/>
      <c r="F10" s="408"/>
      <c r="G10" s="408"/>
      <c r="H10" s="408"/>
      <c r="I10" s="408"/>
      <c r="J10" s="405"/>
      <c r="K10" s="405"/>
      <c r="L10" s="405"/>
      <c r="M10" s="405"/>
      <c r="N10" s="405"/>
      <c r="O10" s="405"/>
      <c r="P10" s="405"/>
    </row>
    <row r="11" spans="1:16" customFormat="1" ht="30.75" x14ac:dyDescent="0.7">
      <c r="A11" s="410"/>
      <c r="B11" s="411" t="s">
        <v>179</v>
      </c>
      <c r="C11" s="411"/>
      <c r="D11" s="411"/>
      <c r="E11" s="411"/>
      <c r="F11" s="411"/>
      <c r="G11" s="411"/>
      <c r="H11" s="411"/>
      <c r="I11" s="411"/>
      <c r="J11" s="412"/>
      <c r="K11" s="412"/>
      <c r="L11" s="412"/>
      <c r="M11" s="412"/>
      <c r="N11" s="413"/>
      <c r="O11" s="410"/>
      <c r="P11" s="410"/>
    </row>
    <row r="12" spans="1:16" customFormat="1" ht="30.75" x14ac:dyDescent="0.7">
      <c r="A12" s="410"/>
      <c r="B12" s="411"/>
      <c r="C12" s="411"/>
      <c r="D12" s="411"/>
      <c r="E12" s="411"/>
      <c r="F12" s="411"/>
      <c r="G12" s="411"/>
      <c r="H12" s="411"/>
      <c r="I12" s="411"/>
      <c r="J12" s="412"/>
      <c r="K12" s="412"/>
      <c r="L12" s="412"/>
      <c r="M12" s="412"/>
      <c r="N12" s="413"/>
      <c r="O12" s="410"/>
      <c r="P12" s="410"/>
    </row>
    <row r="13" spans="1:16" x14ac:dyDescent="0.65">
      <c r="A13" s="405"/>
      <c r="B13" s="414" t="s">
        <v>18</v>
      </c>
      <c r="C13" s="408"/>
      <c r="D13" s="408" t="s">
        <v>171</v>
      </c>
      <c r="E13" s="408"/>
      <c r="F13" s="408"/>
      <c r="G13" s="408"/>
      <c r="H13" s="408"/>
      <c r="I13" s="408"/>
      <c r="J13" s="405"/>
      <c r="K13" s="405"/>
      <c r="L13" s="405"/>
      <c r="M13" s="405"/>
      <c r="N13" s="405"/>
      <c r="O13" s="405"/>
      <c r="P13" s="405"/>
    </row>
    <row r="14" spans="1:16" x14ac:dyDescent="0.65">
      <c r="A14" s="405"/>
      <c r="B14" s="405"/>
      <c r="C14" s="415"/>
      <c r="D14" s="415" t="s">
        <v>75</v>
      </c>
      <c r="E14" s="415"/>
      <c r="F14" s="416"/>
      <c r="G14" s="408"/>
      <c r="H14" s="417"/>
      <c r="I14" s="408"/>
      <c r="J14" s="408"/>
      <c r="K14" s="405"/>
      <c r="L14" s="405"/>
      <c r="M14" s="405"/>
      <c r="N14" s="405"/>
      <c r="O14" s="405"/>
      <c r="P14" s="405"/>
    </row>
    <row r="15" spans="1:16" x14ac:dyDescent="0.65">
      <c r="A15" s="405"/>
      <c r="B15" s="418"/>
      <c r="C15" s="419"/>
      <c r="D15" s="415" t="s">
        <v>76</v>
      </c>
      <c r="E15" s="418"/>
      <c r="F15" s="416"/>
      <c r="G15" s="408"/>
      <c r="H15" s="417"/>
      <c r="I15" s="408"/>
      <c r="J15" s="408"/>
      <c r="K15" s="405"/>
      <c r="L15" s="405"/>
      <c r="M15" s="405"/>
      <c r="N15" s="405"/>
      <c r="O15" s="405"/>
      <c r="P15" s="405"/>
    </row>
    <row r="16" spans="1:16" x14ac:dyDescent="0.65">
      <c r="A16" s="405"/>
      <c r="B16" s="418"/>
      <c r="C16" s="419"/>
      <c r="D16" s="415"/>
      <c r="E16" s="418"/>
      <c r="F16" s="416"/>
      <c r="G16" s="408"/>
      <c r="H16" s="417"/>
      <c r="I16" s="408"/>
      <c r="J16" s="408"/>
      <c r="K16" s="405"/>
      <c r="L16" s="405"/>
      <c r="M16" s="405"/>
      <c r="N16" s="405"/>
      <c r="O16" s="405"/>
      <c r="P16" s="405"/>
    </row>
    <row r="17" spans="1:16" x14ac:dyDescent="0.65">
      <c r="A17" s="425" t="s">
        <v>180</v>
      </c>
      <c r="B17" s="425"/>
      <c r="C17" s="425"/>
      <c r="D17" s="425"/>
      <c r="E17" s="425"/>
      <c r="F17" s="425"/>
      <c r="G17" s="425"/>
      <c r="H17" s="425"/>
      <c r="I17" s="425"/>
      <c r="J17" s="425"/>
      <c r="K17" s="425"/>
      <c r="L17" s="425"/>
      <c r="M17" s="425"/>
      <c r="N17" s="425"/>
      <c r="O17" s="425"/>
      <c r="P17" s="420"/>
    </row>
    <row r="18" spans="1:16" x14ac:dyDescent="0.65">
      <c r="A18" s="405"/>
      <c r="B18" s="405"/>
      <c r="C18" s="405"/>
      <c r="D18" s="405"/>
      <c r="E18" s="405"/>
      <c r="F18" s="405"/>
      <c r="G18" s="405"/>
      <c r="H18" s="405"/>
      <c r="I18" s="405"/>
      <c r="J18" s="405"/>
      <c r="K18" s="405"/>
      <c r="L18" s="421" t="s">
        <v>170</v>
      </c>
      <c r="M18" s="405"/>
      <c r="N18" s="405"/>
      <c r="O18" s="405"/>
      <c r="P18" s="405"/>
    </row>
  </sheetData>
  <mergeCells count="1">
    <mergeCell ref="A17:O1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L37"/>
  <sheetViews>
    <sheetView workbookViewId="0">
      <selection activeCell="P11" sqref="P11"/>
    </sheetView>
  </sheetViews>
  <sheetFormatPr defaultRowHeight="12.75" x14ac:dyDescent="0.2"/>
  <cols>
    <col min="1" max="1" width="6.7109375" customWidth="1"/>
    <col min="2" max="2" width="5.5703125" customWidth="1"/>
    <col min="3" max="3" width="5.85546875" customWidth="1"/>
    <col min="4" max="4" width="8" customWidth="1"/>
    <col min="5" max="5" width="6.7109375" customWidth="1"/>
    <col min="6" max="6" width="5" customWidth="1"/>
    <col min="7" max="7" width="3.7109375" customWidth="1"/>
    <col min="8" max="8" width="4.42578125" customWidth="1"/>
    <col min="9" max="9" width="16.42578125" customWidth="1"/>
    <col min="10" max="10" width="10.28515625" customWidth="1"/>
    <col min="11" max="11" width="13.5703125" customWidth="1"/>
    <col min="12" max="12" width="11" customWidth="1"/>
  </cols>
  <sheetData>
    <row r="1" spans="1:12" ht="24" x14ac:dyDescent="0.55000000000000004">
      <c r="A1" s="442" t="s">
        <v>104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21" t="s">
        <v>94</v>
      </c>
    </row>
    <row r="2" spans="1:12" ht="24" x14ac:dyDescent="0.55000000000000004">
      <c r="A2" s="19" t="s">
        <v>10</v>
      </c>
      <c r="B2" s="278" t="s">
        <v>67</v>
      </c>
      <c r="C2" s="278"/>
      <c r="D2" s="278"/>
      <c r="E2" s="485" t="str">
        <f>'1.แบบกรอกรายละเอียด'!B3</f>
        <v>ปรับปรุงซ่อมแซมอาคารเรียน ป.1 ซ</v>
      </c>
      <c r="F2" s="485"/>
      <c r="G2" s="485"/>
      <c r="H2" s="485"/>
      <c r="I2" s="485"/>
      <c r="J2" s="485"/>
      <c r="K2" s="485"/>
      <c r="L2" s="485"/>
    </row>
    <row r="3" spans="1:12" ht="24" x14ac:dyDescent="0.55000000000000004">
      <c r="A3" s="12" t="s">
        <v>10</v>
      </c>
      <c r="B3" s="92" t="s">
        <v>0</v>
      </c>
      <c r="C3" s="92"/>
      <c r="D3" s="92"/>
      <c r="E3" s="492" t="str">
        <f>'1.แบบกรอกรายละเอียด'!B4</f>
        <v>โรงเรียนบ้านเด็กสมบูรณ์  ตำบลกุดชุม  อำเภอกุดชุม  จังหวัดยโสธร</v>
      </c>
      <c r="F3" s="492"/>
      <c r="G3" s="492"/>
      <c r="H3" s="492"/>
      <c r="I3" s="492"/>
      <c r="J3" s="492"/>
      <c r="K3" s="492"/>
      <c r="L3" s="492"/>
    </row>
    <row r="4" spans="1:12" ht="24" x14ac:dyDescent="0.55000000000000004">
      <c r="A4" s="12" t="s">
        <v>10</v>
      </c>
      <c r="B4" s="14" t="s">
        <v>1</v>
      </c>
      <c r="C4" s="14"/>
      <c r="D4" s="14"/>
      <c r="E4" s="593" t="str">
        <f>'1.แบบกรอกรายละเอียด'!B5</f>
        <v>สพป.ยโสธร เขต 2</v>
      </c>
      <c r="F4" s="593"/>
      <c r="G4" s="593"/>
      <c r="H4" s="593"/>
      <c r="I4" s="92"/>
      <c r="J4" s="92"/>
      <c r="K4" s="92"/>
      <c r="L4" s="92"/>
    </row>
    <row r="5" spans="1:12" ht="24" x14ac:dyDescent="0.55000000000000004">
      <c r="A5" s="12" t="s">
        <v>10</v>
      </c>
      <c r="B5" s="480" t="s">
        <v>68</v>
      </c>
      <c r="C5" s="480"/>
      <c r="D5" s="480"/>
      <c r="E5" s="480"/>
      <c r="F5" s="480"/>
      <c r="G5" s="480"/>
      <c r="H5" s="480"/>
      <c r="I5" s="322" t="s">
        <v>11</v>
      </c>
      <c r="J5" s="316">
        <v>3</v>
      </c>
      <c r="K5" s="480" t="s">
        <v>12</v>
      </c>
      <c r="L5" s="480"/>
    </row>
    <row r="6" spans="1:12" ht="24" x14ac:dyDescent="0.55000000000000004">
      <c r="A6" s="12" t="s">
        <v>10</v>
      </c>
      <c r="B6" s="92" t="s">
        <v>2</v>
      </c>
      <c r="C6" s="93"/>
      <c r="D6" s="93"/>
      <c r="E6" s="592">
        <f>'1.แบบกรอกรายละเอียด'!B2</f>
        <v>243595</v>
      </c>
      <c r="F6" s="592"/>
      <c r="G6" s="592"/>
      <c r="H6" s="592"/>
      <c r="I6" s="501" t="s">
        <v>66</v>
      </c>
      <c r="J6" s="501"/>
      <c r="K6" s="499" t="s">
        <v>66</v>
      </c>
      <c r="L6" s="499"/>
    </row>
    <row r="7" spans="1:12" ht="24.75" thickBot="1" x14ac:dyDescent="0.6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24.75" thickTop="1" x14ac:dyDescent="0.2">
      <c r="A8" s="470" t="s">
        <v>3</v>
      </c>
      <c r="B8" s="486" t="s">
        <v>4</v>
      </c>
      <c r="C8" s="487"/>
      <c r="D8" s="487"/>
      <c r="E8" s="487"/>
      <c r="F8" s="487"/>
      <c r="G8" s="487"/>
      <c r="H8" s="487"/>
      <c r="I8" s="8" t="s">
        <v>23</v>
      </c>
      <c r="J8" s="502" t="s">
        <v>27</v>
      </c>
      <c r="K8" s="221" t="s">
        <v>20</v>
      </c>
      <c r="L8" s="470" t="s">
        <v>5</v>
      </c>
    </row>
    <row r="9" spans="1:12" ht="24.75" thickBot="1" x14ac:dyDescent="0.25">
      <c r="A9" s="471"/>
      <c r="B9" s="489"/>
      <c r="C9" s="490"/>
      <c r="D9" s="490"/>
      <c r="E9" s="490"/>
      <c r="F9" s="490"/>
      <c r="G9" s="490"/>
      <c r="H9" s="490"/>
      <c r="I9" s="222" t="s">
        <v>21</v>
      </c>
      <c r="J9" s="503"/>
      <c r="K9" s="222" t="s">
        <v>21</v>
      </c>
      <c r="L9" s="471"/>
    </row>
    <row r="10" spans="1:12" ht="24.75" thickTop="1" x14ac:dyDescent="0.55000000000000004">
      <c r="A10" s="223">
        <v>1</v>
      </c>
      <c r="B10" s="493" t="s">
        <v>79</v>
      </c>
      <c r="C10" s="494"/>
      <c r="D10" s="494"/>
      <c r="E10" s="494"/>
      <c r="F10" s="494"/>
      <c r="G10" s="494"/>
      <c r="H10" s="494"/>
      <c r="I10" s="224">
        <f>+ปร.4สามหน้า!L73</f>
        <v>17799</v>
      </c>
      <c r="J10" s="225">
        <f>'คำนวณ Factor F.'!L8</f>
        <v>1.3090999999999999</v>
      </c>
      <c r="K10" s="224">
        <f>I10*J10</f>
        <v>23300.670899999997</v>
      </c>
      <c r="L10" s="226"/>
    </row>
    <row r="11" spans="1:12" ht="24" x14ac:dyDescent="0.55000000000000004">
      <c r="A11" s="227"/>
      <c r="B11" s="481"/>
      <c r="C11" s="482"/>
      <c r="D11" s="482"/>
      <c r="E11" s="482"/>
      <c r="F11" s="482"/>
      <c r="G11" s="482"/>
      <c r="H11" s="482"/>
      <c r="I11" s="228"/>
      <c r="J11" s="229"/>
      <c r="K11" s="228"/>
      <c r="L11" s="229"/>
    </row>
    <row r="12" spans="1:12" ht="24" x14ac:dyDescent="0.55000000000000004">
      <c r="A12" s="227"/>
      <c r="B12" s="587"/>
      <c r="C12" s="588"/>
      <c r="D12" s="588"/>
      <c r="E12" s="588"/>
      <c r="F12" s="588"/>
      <c r="G12" s="588"/>
      <c r="H12" s="588"/>
      <c r="I12" s="230"/>
      <c r="J12" s="229"/>
      <c r="K12" s="228"/>
      <c r="L12" s="229"/>
    </row>
    <row r="13" spans="1:12" ht="24" x14ac:dyDescent="0.55000000000000004">
      <c r="A13" s="227"/>
      <c r="B13" s="589"/>
      <c r="C13" s="590"/>
      <c r="D13" s="590"/>
      <c r="E13" s="590"/>
      <c r="F13" s="590"/>
      <c r="G13" s="590"/>
      <c r="H13" s="591"/>
      <c r="I13" s="229"/>
      <c r="J13" s="229"/>
      <c r="K13" s="233"/>
      <c r="L13" s="229"/>
    </row>
    <row r="14" spans="1:12" ht="21.75" x14ac:dyDescent="0.5">
      <c r="A14" s="234"/>
      <c r="B14" s="478"/>
      <c r="C14" s="479"/>
      <c r="D14" s="479"/>
      <c r="E14" s="479"/>
      <c r="F14" s="479"/>
      <c r="G14" s="479"/>
      <c r="H14" s="265"/>
      <c r="I14" s="235"/>
      <c r="J14" s="235"/>
      <c r="K14" s="236"/>
      <c r="L14" s="235"/>
    </row>
    <row r="15" spans="1:12" ht="21.75" x14ac:dyDescent="0.5">
      <c r="A15" s="235"/>
      <c r="B15" s="476"/>
      <c r="C15" s="477"/>
      <c r="D15" s="477"/>
      <c r="E15" s="477"/>
      <c r="F15" s="477"/>
      <c r="G15" s="477"/>
      <c r="H15" s="262"/>
      <c r="I15" s="235"/>
      <c r="J15" s="235"/>
      <c r="K15" s="236"/>
      <c r="L15" s="235"/>
    </row>
    <row r="16" spans="1:12" ht="21.75" x14ac:dyDescent="0.5">
      <c r="A16" s="235"/>
      <c r="B16" s="476"/>
      <c r="C16" s="477"/>
      <c r="D16" s="477"/>
      <c r="E16" s="477"/>
      <c r="F16" s="477"/>
      <c r="G16" s="477"/>
      <c r="H16" s="262"/>
      <c r="I16" s="235"/>
      <c r="J16" s="235"/>
      <c r="K16" s="236"/>
      <c r="L16" s="235"/>
    </row>
    <row r="17" spans="1:12" ht="22.5" thickBot="1" x14ac:dyDescent="0.55000000000000004">
      <c r="A17" s="237"/>
      <c r="B17" s="512"/>
      <c r="C17" s="513"/>
      <c r="D17" s="513"/>
      <c r="E17" s="513"/>
      <c r="F17" s="513"/>
      <c r="G17" s="513"/>
      <c r="H17" s="263"/>
      <c r="I17" s="237"/>
      <c r="J17" s="237"/>
      <c r="K17" s="238"/>
      <c r="L17" s="237"/>
    </row>
    <row r="18" spans="1:12" ht="24.75" thickTop="1" x14ac:dyDescent="0.55000000000000004">
      <c r="A18" s="506" t="s">
        <v>22</v>
      </c>
      <c r="B18" s="507"/>
      <c r="C18" s="507"/>
      <c r="D18" s="507"/>
      <c r="E18" s="507"/>
      <c r="F18" s="507"/>
      <c r="G18" s="507"/>
      <c r="H18" s="507"/>
      <c r="I18" s="507"/>
      <c r="J18" s="508"/>
      <c r="K18" s="239">
        <f>SUM(K10:K17)</f>
        <v>23300.670899999997</v>
      </c>
      <c r="L18" s="240"/>
    </row>
    <row r="19" spans="1:12" ht="24.75" thickBot="1" x14ac:dyDescent="0.6">
      <c r="A19" s="504" t="str">
        <f>"("&amp;BAHTTEXT(K19)&amp;")"</f>
        <v>(สองหมื่นสามพันบาทถ้วน)</v>
      </c>
      <c r="B19" s="505"/>
      <c r="C19" s="505"/>
      <c r="D19" s="505"/>
      <c r="E19" s="505"/>
      <c r="F19" s="505"/>
      <c r="G19" s="505"/>
      <c r="H19" s="505"/>
      <c r="I19" s="505"/>
      <c r="J19" s="241" t="s">
        <v>28</v>
      </c>
      <c r="K19" s="242">
        <f>ROUNDDOWN(K18,-3)</f>
        <v>23000</v>
      </c>
      <c r="L19" s="243" t="s">
        <v>9</v>
      </c>
    </row>
    <row r="20" spans="1:12" ht="24.75" thickTop="1" x14ac:dyDescent="0.55000000000000004">
      <c r="A20" s="19"/>
      <c r="B20" s="575"/>
      <c r="C20" s="575"/>
      <c r="D20" s="575"/>
      <c r="E20" s="575"/>
      <c r="F20" s="575"/>
      <c r="G20" s="575"/>
      <c r="H20" s="100"/>
      <c r="I20" s="575"/>
      <c r="J20" s="575"/>
      <c r="K20" s="575"/>
      <c r="L20" s="575"/>
    </row>
    <row r="21" spans="1:12" ht="21.75" x14ac:dyDescent="0.5">
      <c r="A21" s="9"/>
      <c r="B21" s="496"/>
      <c r="C21" s="496"/>
      <c r="D21" s="496"/>
      <c r="E21" s="496"/>
      <c r="F21" s="496"/>
      <c r="G21" s="496"/>
      <c r="H21" s="496"/>
      <c r="I21" s="496"/>
      <c r="J21" s="496"/>
      <c r="K21" s="496"/>
      <c r="L21" s="496"/>
    </row>
    <row r="22" spans="1:12" ht="24" x14ac:dyDescent="0.55000000000000004">
      <c r="A22" s="1"/>
      <c r="B22" s="498" t="s">
        <v>70</v>
      </c>
      <c r="C22" s="498"/>
      <c r="D22" s="498"/>
      <c r="E22" s="498"/>
      <c r="F22" s="498"/>
      <c r="G22" s="497" t="s">
        <v>24</v>
      </c>
      <c r="H22" s="497"/>
      <c r="I22" s="497"/>
      <c r="J22" s="497"/>
      <c r="K22" s="497"/>
      <c r="L22" s="497"/>
    </row>
    <row r="23" spans="1:12" ht="24" x14ac:dyDescent="0.55000000000000004">
      <c r="A23" s="9"/>
      <c r="B23" s="497"/>
      <c r="C23" s="497"/>
      <c r="D23" s="497"/>
      <c r="E23" s="497"/>
      <c r="F23" s="497"/>
      <c r="G23" s="497" t="str">
        <f>"("&amp;(+'1.แบบกรอกรายละเอียด'!B7)&amp;")"</f>
        <v>(นายสมศักดิ์ ประสพสุข)</v>
      </c>
      <c r="H23" s="497"/>
      <c r="I23" s="497"/>
      <c r="J23" s="497"/>
      <c r="K23" s="497"/>
      <c r="L23" s="497"/>
    </row>
    <row r="24" spans="1:12" ht="24" x14ac:dyDescent="0.55000000000000004">
      <c r="A24" s="9"/>
      <c r="B24" s="268"/>
      <c r="C24" s="268"/>
      <c r="D24" s="268"/>
      <c r="E24" s="268"/>
      <c r="F24" s="268"/>
      <c r="G24" s="268"/>
      <c r="H24" s="268"/>
      <c r="I24" s="268"/>
      <c r="J24" s="268"/>
      <c r="K24" s="268"/>
      <c r="L24" s="268"/>
    </row>
    <row r="25" spans="1:12" ht="24" x14ac:dyDescent="0.55000000000000004">
      <c r="A25" s="1"/>
      <c r="B25" s="498" t="s">
        <v>72</v>
      </c>
      <c r="C25" s="498"/>
      <c r="D25" s="498"/>
      <c r="E25" s="498"/>
      <c r="F25" s="498"/>
      <c r="G25" s="497" t="s">
        <v>24</v>
      </c>
      <c r="H25" s="497"/>
      <c r="I25" s="497"/>
      <c r="J25" s="498" t="s">
        <v>73</v>
      </c>
      <c r="K25" s="498"/>
      <c r="L25" s="498"/>
    </row>
    <row r="26" spans="1:12" ht="24" x14ac:dyDescent="0.55000000000000004">
      <c r="A26" s="9"/>
      <c r="B26" s="497"/>
      <c r="C26" s="497"/>
      <c r="D26" s="497"/>
      <c r="E26" s="497"/>
      <c r="F26" s="497"/>
      <c r="G26" s="497" t="str">
        <f>"("&amp;(+'1.แบบกรอกรายละเอียด'!B10)&amp;")"</f>
        <v>(นายภัณฑจิตร  จริงจัง)</v>
      </c>
      <c r="H26" s="497"/>
      <c r="I26" s="497"/>
      <c r="J26" s="498"/>
      <c r="K26" s="498"/>
      <c r="L26" s="498"/>
    </row>
    <row r="27" spans="1:12" ht="24" x14ac:dyDescent="0.55000000000000004">
      <c r="A27" s="9"/>
      <c r="B27" s="268"/>
      <c r="C27" s="268"/>
      <c r="D27" s="268"/>
      <c r="E27" s="268"/>
      <c r="F27" s="268"/>
      <c r="G27" s="268"/>
      <c r="H27" s="268"/>
      <c r="I27" s="268"/>
      <c r="J27" s="282"/>
      <c r="K27" s="282"/>
      <c r="L27" s="282"/>
    </row>
    <row r="28" spans="1:12" ht="24" x14ac:dyDescent="0.55000000000000004">
      <c r="A28" s="1"/>
      <c r="B28" s="498" t="s">
        <v>72</v>
      </c>
      <c r="C28" s="498"/>
      <c r="D28" s="498"/>
      <c r="E28" s="498"/>
      <c r="F28" s="498"/>
      <c r="G28" s="497" t="s">
        <v>24</v>
      </c>
      <c r="H28" s="497"/>
      <c r="I28" s="497"/>
      <c r="J28" s="543" t="s">
        <v>82</v>
      </c>
      <c r="K28" s="543"/>
      <c r="L28" s="543"/>
    </row>
    <row r="29" spans="1:12" ht="24" x14ac:dyDescent="0.55000000000000004">
      <c r="A29" s="90"/>
      <c r="B29" s="497"/>
      <c r="C29" s="497"/>
      <c r="D29" s="497"/>
      <c r="E29" s="497"/>
      <c r="F29" s="497"/>
      <c r="G29" s="497" t="str">
        <f>"("&amp;(+'1.แบบกรอกรายละเอียด'!B12)&amp;")"</f>
        <v>(นางสาวพัชริตา อุ่มแก้ว)</v>
      </c>
      <c r="H29" s="497"/>
      <c r="I29" s="497"/>
      <c r="J29" s="543" t="s">
        <v>108</v>
      </c>
      <c r="K29" s="543"/>
      <c r="L29" s="543"/>
    </row>
    <row r="30" spans="1:12" ht="24" x14ac:dyDescent="0.55000000000000004">
      <c r="A30" s="90"/>
      <c r="B30" s="268"/>
      <c r="C30" s="268"/>
      <c r="D30" s="268"/>
      <c r="E30" s="268"/>
      <c r="F30" s="268"/>
      <c r="G30" s="268"/>
      <c r="H30" s="268"/>
      <c r="I30" s="268"/>
      <c r="J30" s="252"/>
      <c r="K30" s="252"/>
      <c r="L30" s="252"/>
    </row>
    <row r="31" spans="1:12" ht="24" x14ac:dyDescent="0.55000000000000004">
      <c r="A31" s="91"/>
      <c r="B31" s="498" t="s">
        <v>74</v>
      </c>
      <c r="C31" s="498"/>
      <c r="D31" s="498"/>
      <c r="E31" s="498"/>
      <c r="F31" s="498"/>
      <c r="G31" s="497" t="s">
        <v>24</v>
      </c>
      <c r="H31" s="497"/>
      <c r="I31" s="497"/>
      <c r="J31" s="543" t="s">
        <v>83</v>
      </c>
      <c r="K31" s="543"/>
      <c r="L31" s="543"/>
    </row>
    <row r="32" spans="1:12" ht="24" x14ac:dyDescent="0.55000000000000004">
      <c r="A32" s="91"/>
      <c r="B32" s="497"/>
      <c r="C32" s="497"/>
      <c r="D32" s="497"/>
      <c r="E32" s="497"/>
      <c r="F32" s="497"/>
      <c r="G32" s="497" t="str">
        <f>"("&amp;(+'1.แบบกรอกรายละเอียด'!B13)&amp;")"</f>
        <v>(นายสมัย พรสินธุเศรษฐ์)</v>
      </c>
      <c r="H32" s="497"/>
      <c r="I32" s="497"/>
      <c r="J32" s="543" t="s">
        <v>108</v>
      </c>
      <c r="K32" s="543"/>
      <c r="L32" s="543"/>
    </row>
    <row r="33" spans="1:12" ht="24" x14ac:dyDescent="0.55000000000000004">
      <c r="A33" s="1"/>
      <c r="B33" s="498"/>
      <c r="C33" s="498"/>
      <c r="D33" s="498"/>
      <c r="E33" s="498"/>
      <c r="F33" s="498"/>
      <c r="G33" s="574"/>
      <c r="H33" s="497"/>
      <c r="I33" s="497"/>
      <c r="J33" s="245"/>
      <c r="K33" s="245"/>
      <c r="L33" s="1"/>
    </row>
    <row r="34" spans="1:12" ht="24" x14ac:dyDescent="0.55000000000000004">
      <c r="A34" s="1"/>
      <c r="B34" s="498"/>
      <c r="C34" s="498"/>
      <c r="D34" s="498"/>
      <c r="E34" s="498"/>
      <c r="F34" s="498"/>
      <c r="G34" s="574"/>
      <c r="H34" s="497"/>
      <c r="I34" s="497"/>
      <c r="J34" s="245"/>
      <c r="K34" s="245"/>
      <c r="L34" s="1"/>
    </row>
    <row r="35" spans="1:12" ht="21.75" x14ac:dyDescent="0.5">
      <c r="A35" s="9"/>
      <c r="B35" s="496"/>
      <c r="C35" s="496"/>
      <c r="D35" s="496"/>
      <c r="E35" s="496"/>
      <c r="F35" s="496"/>
      <c r="G35" s="496"/>
      <c r="H35" s="496"/>
      <c r="I35" s="496"/>
      <c r="J35" s="9"/>
      <c r="K35" s="11"/>
      <c r="L35" s="9"/>
    </row>
    <row r="36" spans="1:12" ht="21.75" x14ac:dyDescent="0.5">
      <c r="A36" s="9"/>
      <c r="B36" s="10"/>
      <c r="C36" s="10"/>
      <c r="D36" s="10"/>
      <c r="E36" s="10"/>
      <c r="F36" s="10"/>
      <c r="G36" s="10"/>
      <c r="H36" s="10"/>
      <c r="I36" s="10"/>
      <c r="J36" s="9"/>
      <c r="K36" s="11"/>
      <c r="L36" s="9"/>
    </row>
    <row r="37" spans="1:12" ht="21.75" x14ac:dyDescent="0.5">
      <c r="A37" s="9"/>
      <c r="B37" s="10"/>
      <c r="C37" s="10"/>
      <c r="D37" s="10"/>
      <c r="E37" s="10"/>
      <c r="F37" s="10"/>
      <c r="G37" s="10"/>
      <c r="H37" s="10"/>
      <c r="I37" s="10"/>
      <c r="J37" s="9"/>
      <c r="K37" s="11"/>
      <c r="L37" s="9"/>
    </row>
  </sheetData>
  <mergeCells count="58">
    <mergeCell ref="K6:L6"/>
    <mergeCell ref="B5:H5"/>
    <mergeCell ref="K5:L5"/>
    <mergeCell ref="A1:K1"/>
    <mergeCell ref="E2:L2"/>
    <mergeCell ref="I6:J6"/>
    <mergeCell ref="E3:L3"/>
    <mergeCell ref="E6:H6"/>
    <mergeCell ref="E4:H4"/>
    <mergeCell ref="B12:H12"/>
    <mergeCell ref="B13:H13"/>
    <mergeCell ref="B14:G14"/>
    <mergeCell ref="B15:G15"/>
    <mergeCell ref="A8:A9"/>
    <mergeCell ref="L8:L9"/>
    <mergeCell ref="B8:H9"/>
    <mergeCell ref="J8:J9"/>
    <mergeCell ref="B10:H10"/>
    <mergeCell ref="B11:H11"/>
    <mergeCell ref="B20:G20"/>
    <mergeCell ref="I20:L20"/>
    <mergeCell ref="B16:G16"/>
    <mergeCell ref="B17:G17"/>
    <mergeCell ref="A18:J18"/>
    <mergeCell ref="A19:I19"/>
    <mergeCell ref="B21:F21"/>
    <mergeCell ref="G21:I21"/>
    <mergeCell ref="J21:L21"/>
    <mergeCell ref="B22:F22"/>
    <mergeCell ref="G22:I22"/>
    <mergeCell ref="J22:L22"/>
    <mergeCell ref="B29:F29"/>
    <mergeCell ref="G29:I29"/>
    <mergeCell ref="J29:L29"/>
    <mergeCell ref="G26:I26"/>
    <mergeCell ref="B32:F32"/>
    <mergeCell ref="G32:I32"/>
    <mergeCell ref="J32:L32"/>
    <mergeCell ref="J26:L26"/>
    <mergeCell ref="B28:F28"/>
    <mergeCell ref="G28:I28"/>
    <mergeCell ref="J28:L28"/>
    <mergeCell ref="B26:F26"/>
    <mergeCell ref="B35:F35"/>
    <mergeCell ref="G35:I35"/>
    <mergeCell ref="B31:F31"/>
    <mergeCell ref="G31:I31"/>
    <mergeCell ref="J31:L31"/>
    <mergeCell ref="B34:F34"/>
    <mergeCell ref="G34:I34"/>
    <mergeCell ref="B33:F33"/>
    <mergeCell ref="G33:I33"/>
    <mergeCell ref="B23:F23"/>
    <mergeCell ref="G23:I23"/>
    <mergeCell ref="J23:L23"/>
    <mergeCell ref="B25:F25"/>
    <mergeCell ref="G25:I25"/>
    <mergeCell ref="J25:L25"/>
  </mergeCells>
  <pageMargins left="0.5" right="0.2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L32"/>
  <sheetViews>
    <sheetView workbookViewId="0">
      <selection activeCell="K5" sqref="K5"/>
    </sheetView>
  </sheetViews>
  <sheetFormatPr defaultRowHeight="24" x14ac:dyDescent="0.55000000000000004"/>
  <cols>
    <col min="1" max="1" width="7.85546875" style="1" customWidth="1"/>
    <col min="2" max="2" width="1.28515625" style="1" customWidth="1"/>
    <col min="3" max="3" width="4.140625" style="1" customWidth="1"/>
    <col min="4" max="4" width="7.28515625" style="1" customWidth="1"/>
    <col min="5" max="5" width="18.5703125" style="1" customWidth="1"/>
    <col min="6" max="6" width="9.28515625" style="1" customWidth="1"/>
    <col min="7" max="7" width="4.140625" style="1" customWidth="1"/>
    <col min="8" max="8" width="3.85546875" style="247" customWidth="1"/>
    <col min="9" max="9" width="8.42578125" style="247" customWidth="1"/>
    <col min="10" max="10" width="5.85546875" style="247" customWidth="1"/>
    <col min="11" max="11" width="19.140625" style="1" customWidth="1"/>
    <col min="12" max="12" width="9.28515625" style="1" customWidth="1"/>
    <col min="13" max="16384" width="9.140625" style="1"/>
  </cols>
  <sheetData>
    <row r="1" spans="1:11" ht="26.25" x14ac:dyDescent="0.6">
      <c r="A1" s="529" t="s">
        <v>104</v>
      </c>
      <c r="B1" s="529"/>
      <c r="C1" s="529"/>
      <c r="D1" s="529"/>
      <c r="E1" s="529"/>
      <c r="F1" s="529"/>
      <c r="G1" s="529"/>
      <c r="H1" s="529"/>
      <c r="I1" s="529"/>
      <c r="J1" s="529"/>
      <c r="K1" s="103" t="s">
        <v>89</v>
      </c>
    </row>
    <row r="2" spans="1:11" x14ac:dyDescent="0.55000000000000004">
      <c r="A2" s="484" t="s">
        <v>67</v>
      </c>
      <c r="B2" s="484"/>
      <c r="C2" s="484"/>
      <c r="D2" s="485" t="str">
        <f>'1.แบบกรอกรายละเอียด'!B3</f>
        <v>ปรับปรุงซ่อมแซมอาคารเรียน ป.1 ซ</v>
      </c>
      <c r="E2" s="485"/>
      <c r="F2" s="485"/>
      <c r="G2" s="485"/>
      <c r="H2" s="485"/>
      <c r="I2" s="485"/>
      <c r="J2" s="485"/>
      <c r="K2" s="485"/>
    </row>
    <row r="3" spans="1:11" x14ac:dyDescent="0.55000000000000004">
      <c r="A3" s="480" t="s">
        <v>0</v>
      </c>
      <c r="B3" s="480"/>
      <c r="C3" s="480"/>
      <c r="D3" s="584" t="str">
        <f>'1.แบบกรอกรายละเอียด'!B4</f>
        <v>โรงเรียนบ้านเด็กสมบูรณ์  ตำบลกุดชุม  อำเภอกุดชุม  จังหวัดยโสธร</v>
      </c>
      <c r="E3" s="584"/>
      <c r="F3" s="584"/>
      <c r="G3" s="584"/>
      <c r="H3" s="584"/>
      <c r="I3" s="584"/>
      <c r="J3" s="584"/>
      <c r="K3" s="584"/>
    </row>
    <row r="4" spans="1:11" x14ac:dyDescent="0.55000000000000004">
      <c r="A4" s="480" t="s">
        <v>1</v>
      </c>
      <c r="B4" s="480"/>
      <c r="C4" s="93"/>
      <c r="D4" s="585" t="str">
        <f>'1.แบบกรอกรายละเอียด'!B5</f>
        <v>สพป.ยโสธร เขต 2</v>
      </c>
      <c r="E4" s="585"/>
      <c r="F4" s="92"/>
      <c r="G4" s="92"/>
      <c r="H4" s="92"/>
      <c r="I4" s="92"/>
      <c r="J4" s="92"/>
      <c r="K4" s="92"/>
    </row>
    <row r="5" spans="1:11" x14ac:dyDescent="0.55000000000000004">
      <c r="A5" s="480" t="s">
        <v>69</v>
      </c>
      <c r="B5" s="480"/>
      <c r="C5" s="480"/>
      <c r="D5" s="480"/>
      <c r="E5" s="480"/>
      <c r="F5" s="18"/>
      <c r="G5" s="480" t="s">
        <v>11</v>
      </c>
      <c r="H5" s="480"/>
      <c r="I5" s="594">
        <v>3</v>
      </c>
      <c r="J5" s="594"/>
      <c r="K5" s="323" t="s">
        <v>12</v>
      </c>
    </row>
    <row r="6" spans="1:11" x14ac:dyDescent="0.55000000000000004">
      <c r="A6" s="480" t="s">
        <v>2</v>
      </c>
      <c r="B6" s="480"/>
      <c r="C6" s="480"/>
      <c r="D6" s="480"/>
      <c r="E6" s="315">
        <f>'1.แบบกรอกรายละเอียด'!B2</f>
        <v>243595</v>
      </c>
      <c r="F6" s="17"/>
      <c r="G6" s="482"/>
      <c r="H6" s="482"/>
      <c r="I6" s="482"/>
      <c r="J6" s="499"/>
      <c r="K6" s="499"/>
    </row>
    <row r="7" spans="1:11" ht="12" customHeight="1" thickBot="1" x14ac:dyDescent="0.6">
      <c r="A7" s="539"/>
      <c r="B7" s="539"/>
      <c r="C7" s="539"/>
      <c r="D7" s="539"/>
      <c r="E7" s="539"/>
      <c r="F7" s="539"/>
      <c r="G7" s="539"/>
      <c r="H7" s="539"/>
      <c r="I7" s="539"/>
      <c r="J7" s="539"/>
      <c r="K7" s="539"/>
    </row>
    <row r="8" spans="1:11" ht="21.75" customHeight="1" thickTop="1" x14ac:dyDescent="0.55000000000000004">
      <c r="A8" s="541" t="s">
        <v>3</v>
      </c>
      <c r="B8" s="486" t="s">
        <v>4</v>
      </c>
      <c r="C8" s="487"/>
      <c r="D8" s="487"/>
      <c r="E8" s="487"/>
      <c r="F8" s="487"/>
      <c r="G8" s="488"/>
      <c r="H8" s="533" t="s">
        <v>20</v>
      </c>
      <c r="I8" s="534"/>
      <c r="J8" s="535"/>
      <c r="K8" s="541" t="s">
        <v>5</v>
      </c>
    </row>
    <row r="9" spans="1:11" ht="21.75" customHeight="1" thickBot="1" x14ac:dyDescent="0.6">
      <c r="A9" s="542"/>
      <c r="B9" s="489"/>
      <c r="C9" s="490"/>
      <c r="D9" s="490"/>
      <c r="E9" s="490"/>
      <c r="F9" s="490"/>
      <c r="G9" s="491"/>
      <c r="H9" s="547" t="s">
        <v>21</v>
      </c>
      <c r="I9" s="548"/>
      <c r="J9" s="549"/>
      <c r="K9" s="542"/>
    </row>
    <row r="10" spans="1:11" ht="24.75" thickTop="1" x14ac:dyDescent="0.55000000000000004">
      <c r="A10" s="226"/>
      <c r="B10" s="536" t="s">
        <v>6</v>
      </c>
      <c r="C10" s="537"/>
      <c r="D10" s="537"/>
      <c r="E10" s="537"/>
      <c r="F10" s="537"/>
      <c r="G10" s="538"/>
      <c r="H10" s="530"/>
      <c r="I10" s="531"/>
      <c r="J10" s="532"/>
      <c r="K10" s="226"/>
    </row>
    <row r="11" spans="1:11" x14ac:dyDescent="0.55000000000000004">
      <c r="A11" s="248">
        <f>A10+1</f>
        <v>1</v>
      </c>
      <c r="B11" s="481" t="s">
        <v>87</v>
      </c>
      <c r="C11" s="482"/>
      <c r="D11" s="482"/>
      <c r="E11" s="482"/>
      <c r="F11" s="482"/>
      <c r="G11" s="483"/>
      <c r="H11" s="519">
        <f>+ปร.5สามหน้า!K19</f>
        <v>23000</v>
      </c>
      <c r="I11" s="520"/>
      <c r="J11" s="521"/>
      <c r="K11" s="229"/>
    </row>
    <row r="12" spans="1:11" x14ac:dyDescent="0.55000000000000004">
      <c r="A12" s="248"/>
      <c r="B12" s="481"/>
      <c r="C12" s="482"/>
      <c r="D12" s="482"/>
      <c r="E12" s="482"/>
      <c r="F12" s="482"/>
      <c r="G12" s="483"/>
      <c r="H12" s="519"/>
      <c r="I12" s="520"/>
      <c r="J12" s="521"/>
      <c r="K12" s="229"/>
    </row>
    <row r="13" spans="1:11" x14ac:dyDescent="0.55000000000000004">
      <c r="A13" s="227"/>
      <c r="B13" s="514"/>
      <c r="C13" s="515"/>
      <c r="D13" s="515"/>
      <c r="E13" s="515"/>
      <c r="F13" s="515"/>
      <c r="G13" s="516"/>
      <c r="H13" s="519"/>
      <c r="I13" s="520"/>
      <c r="J13" s="521"/>
      <c r="K13" s="229"/>
    </row>
    <row r="14" spans="1:11" x14ac:dyDescent="0.55000000000000004">
      <c r="A14" s="227"/>
      <c r="B14" s="514"/>
      <c r="C14" s="515"/>
      <c r="D14" s="515"/>
      <c r="E14" s="515"/>
      <c r="F14" s="515"/>
      <c r="G14" s="516"/>
      <c r="H14" s="519"/>
      <c r="I14" s="520"/>
      <c r="J14" s="521"/>
      <c r="K14" s="229"/>
    </row>
    <row r="15" spans="1:11" x14ac:dyDescent="0.55000000000000004">
      <c r="A15" s="227"/>
      <c r="B15" s="514"/>
      <c r="C15" s="515"/>
      <c r="D15" s="515"/>
      <c r="E15" s="515"/>
      <c r="F15" s="515"/>
      <c r="G15" s="516"/>
      <c r="H15" s="519"/>
      <c r="I15" s="520"/>
      <c r="J15" s="521"/>
      <c r="K15" s="229"/>
    </row>
    <row r="16" spans="1:11" ht="24.75" thickBot="1" x14ac:dyDescent="0.6">
      <c r="A16" s="249"/>
      <c r="B16" s="522"/>
      <c r="C16" s="523"/>
      <c r="D16" s="523"/>
      <c r="E16" s="523"/>
      <c r="F16" s="523"/>
      <c r="G16" s="524"/>
      <c r="H16" s="525"/>
      <c r="I16" s="526"/>
      <c r="J16" s="527"/>
      <c r="K16" s="250"/>
    </row>
    <row r="17" spans="1:12" ht="25.5" thickTop="1" thickBot="1" x14ac:dyDescent="0.6">
      <c r="A17" s="528" t="s">
        <v>6</v>
      </c>
      <c r="B17" s="506" t="s">
        <v>8</v>
      </c>
      <c r="C17" s="507"/>
      <c r="D17" s="507"/>
      <c r="E17" s="507"/>
      <c r="F17" s="507"/>
      <c r="G17" s="508"/>
      <c r="H17" s="544">
        <f>SUM(H11:H16)</f>
        <v>23000</v>
      </c>
      <c r="I17" s="545"/>
      <c r="J17" s="546"/>
      <c r="K17" s="28" t="s">
        <v>9</v>
      </c>
    </row>
    <row r="18" spans="1:12" ht="25.5" thickTop="1" thickBot="1" x14ac:dyDescent="0.6">
      <c r="A18" s="471"/>
      <c r="B18" s="504" t="str">
        <f>"("&amp;BAHTTEXT(H17)&amp;")"</f>
        <v>(สองหมื่นสามพันบาทถ้วน)</v>
      </c>
      <c r="C18" s="505"/>
      <c r="D18" s="505"/>
      <c r="E18" s="505"/>
      <c r="F18" s="505"/>
      <c r="G18" s="505"/>
      <c r="H18" s="505"/>
      <c r="I18" s="505"/>
      <c r="J18" s="505"/>
      <c r="K18" s="24"/>
    </row>
    <row r="19" spans="1:12" s="13" customFormat="1" ht="24.75" thickTop="1" x14ac:dyDescent="0.5">
      <c r="B19" s="517"/>
      <c r="C19" s="517"/>
      <c r="D19" s="517"/>
      <c r="E19" s="496"/>
      <c r="F19" s="496"/>
      <c r="G19" s="10"/>
      <c r="H19" s="9"/>
      <c r="I19" s="9"/>
      <c r="J19" s="9"/>
      <c r="K19" s="9"/>
    </row>
    <row r="20" spans="1:12" s="13" customFormat="1" x14ac:dyDescent="0.55000000000000004">
      <c r="A20" s="498" t="s">
        <v>70</v>
      </c>
      <c r="B20" s="498"/>
      <c r="C20" s="498"/>
      <c r="D20" s="498"/>
      <c r="E20" s="497" t="s">
        <v>71</v>
      </c>
      <c r="F20" s="497"/>
      <c r="G20" s="497"/>
      <c r="H20" s="497"/>
      <c r="I20" s="251"/>
      <c r="J20" s="251"/>
      <c r="K20" s="1"/>
      <c r="L20" s="89"/>
    </row>
    <row r="21" spans="1:12" ht="30" customHeight="1" x14ac:dyDescent="0.55000000000000004">
      <c r="A21" s="13"/>
      <c r="B21" s="517"/>
      <c r="C21" s="517"/>
      <c r="D21" s="517"/>
      <c r="E21" s="518" t="str">
        <f>+ปร.5สามหน้า!G23</f>
        <v>(นายสมศักดิ์ ประสพสุข)</v>
      </c>
      <c r="F21" s="518"/>
      <c r="G21" s="518"/>
      <c r="H21" s="518"/>
      <c r="I21" s="252"/>
      <c r="J21" s="252"/>
      <c r="L21" s="252"/>
    </row>
    <row r="22" spans="1:12" ht="30" customHeight="1" x14ac:dyDescent="0.55000000000000004">
      <c r="A22" s="13"/>
      <c r="B22" s="267"/>
      <c r="C22" s="267"/>
      <c r="D22" s="267"/>
      <c r="E22" s="277"/>
      <c r="F22" s="277"/>
      <c r="G22" s="277"/>
      <c r="H22" s="277"/>
      <c r="I22" s="252"/>
      <c r="J22" s="252"/>
      <c r="L22" s="252"/>
    </row>
    <row r="23" spans="1:12" x14ac:dyDescent="0.55000000000000004">
      <c r="A23" s="498" t="s">
        <v>72</v>
      </c>
      <c r="B23" s="498"/>
      <c r="C23" s="498"/>
      <c r="D23" s="498"/>
      <c r="E23" s="497" t="s">
        <v>71</v>
      </c>
      <c r="F23" s="497"/>
      <c r="G23" s="252" t="s">
        <v>73</v>
      </c>
      <c r="H23" s="1"/>
      <c r="I23" s="251"/>
      <c r="J23" s="251"/>
      <c r="L23" s="252"/>
    </row>
    <row r="24" spans="1:12" x14ac:dyDescent="0.55000000000000004">
      <c r="B24" s="497"/>
      <c r="C24" s="497"/>
      <c r="D24" s="497"/>
      <c r="E24" s="518" t="str">
        <f>+ปร.5สามหน้า!G26</f>
        <v>(นายภัณฑจิตร  จริงจัง)</v>
      </c>
      <c r="F24" s="518"/>
      <c r="G24" s="251"/>
      <c r="H24" s="1"/>
      <c r="I24" s="252"/>
      <c r="J24" s="252"/>
      <c r="L24" s="252"/>
    </row>
    <row r="25" spans="1:12" x14ac:dyDescent="0.55000000000000004">
      <c r="B25" s="268"/>
      <c r="C25" s="268"/>
      <c r="D25" s="268"/>
      <c r="E25" s="277"/>
      <c r="F25" s="277"/>
      <c r="G25" s="251"/>
      <c r="H25" s="1"/>
      <c r="I25" s="252"/>
      <c r="J25" s="252"/>
      <c r="L25" s="252"/>
    </row>
    <row r="26" spans="1:12" ht="30" customHeight="1" x14ac:dyDescent="0.55000000000000004">
      <c r="A26" s="498" t="s">
        <v>72</v>
      </c>
      <c r="B26" s="498"/>
      <c r="C26" s="498"/>
      <c r="D26" s="498"/>
      <c r="E26" s="497" t="s">
        <v>71</v>
      </c>
      <c r="F26" s="497"/>
      <c r="G26" s="252" t="s">
        <v>82</v>
      </c>
      <c r="H26" s="252"/>
      <c r="I26" s="252"/>
      <c r="J26" s="252"/>
      <c r="K26" s="252"/>
      <c r="L26" s="252"/>
    </row>
    <row r="27" spans="1:12" x14ac:dyDescent="0.55000000000000004">
      <c r="B27" s="497"/>
      <c r="C27" s="497"/>
      <c r="D27" s="497"/>
      <c r="E27" s="518" t="str">
        <f>+ปร.5สามหน้า!G29</f>
        <v>(นางสาวพัชริตา อุ่มแก้ว)</v>
      </c>
      <c r="F27" s="518"/>
      <c r="G27" s="244" t="s">
        <v>106</v>
      </c>
      <c r="H27" s="244"/>
      <c r="I27" s="244"/>
      <c r="J27" s="253"/>
      <c r="K27" s="253"/>
      <c r="L27" s="252"/>
    </row>
    <row r="28" spans="1:12" x14ac:dyDescent="0.55000000000000004">
      <c r="B28" s="268"/>
      <c r="C28" s="268"/>
      <c r="D28" s="268"/>
      <c r="E28" s="277"/>
      <c r="F28" s="277"/>
      <c r="G28" s="252"/>
      <c r="H28" s="252"/>
      <c r="I28" s="252"/>
      <c r="J28" s="253"/>
      <c r="K28" s="253"/>
      <c r="L28" s="252"/>
    </row>
    <row r="29" spans="1:12" ht="30" customHeight="1" x14ac:dyDescent="0.55000000000000004">
      <c r="A29" s="498" t="s">
        <v>74</v>
      </c>
      <c r="B29" s="498"/>
      <c r="C29" s="498"/>
      <c r="D29" s="498"/>
      <c r="E29" s="497" t="s">
        <v>71</v>
      </c>
      <c r="F29" s="497"/>
      <c r="G29" s="252" t="s">
        <v>83</v>
      </c>
      <c r="H29" s="252"/>
      <c r="I29" s="252"/>
      <c r="J29" s="252"/>
      <c r="K29" s="252"/>
      <c r="L29" s="252"/>
    </row>
    <row r="30" spans="1:12" x14ac:dyDescent="0.55000000000000004">
      <c r="B30" s="497"/>
      <c r="C30" s="497"/>
      <c r="D30" s="497"/>
      <c r="E30" s="518" t="str">
        <f>+ปร.5สามหน้า!G32</f>
        <v>(นายสมัย พรสินธุเศรษฐ์)</v>
      </c>
      <c r="F30" s="518"/>
      <c r="G30" s="244" t="s">
        <v>106</v>
      </c>
      <c r="H30" s="244"/>
      <c r="I30" s="244"/>
      <c r="J30" s="253"/>
      <c r="K30" s="253"/>
      <c r="L30" s="252"/>
    </row>
    <row r="31" spans="1:12" ht="37.5" customHeight="1" x14ac:dyDescent="0.55000000000000004">
      <c r="B31" s="497"/>
      <c r="C31" s="497"/>
      <c r="D31" s="497"/>
      <c r="E31" s="582"/>
      <c r="F31" s="582"/>
      <c r="G31" s="25"/>
      <c r="H31" s="251"/>
      <c r="I31" s="251"/>
      <c r="J31" s="251"/>
    </row>
    <row r="32" spans="1:12" ht="30" customHeight="1" x14ac:dyDescent="0.55000000000000004">
      <c r="A32" s="498"/>
      <c r="B32" s="498"/>
      <c r="C32" s="498"/>
      <c r="D32" s="498"/>
      <c r="E32" s="498"/>
      <c r="F32" s="498"/>
      <c r="G32" s="498"/>
      <c r="H32" s="498"/>
      <c r="I32" s="498"/>
      <c r="J32" s="498"/>
      <c r="K32" s="498"/>
    </row>
  </sheetData>
  <mergeCells count="60">
    <mergeCell ref="D3:K3"/>
    <mergeCell ref="D4:E4"/>
    <mergeCell ref="A1:J1"/>
    <mergeCell ref="A4:B4"/>
    <mergeCell ref="A2:C2"/>
    <mergeCell ref="D2:K2"/>
    <mergeCell ref="A3:C3"/>
    <mergeCell ref="A8:A9"/>
    <mergeCell ref="B8:G9"/>
    <mergeCell ref="H8:J8"/>
    <mergeCell ref="K8:K9"/>
    <mergeCell ref="H9:J9"/>
    <mergeCell ref="I5:J5"/>
    <mergeCell ref="A6:D6"/>
    <mergeCell ref="G6:I6"/>
    <mergeCell ref="J6:K6"/>
    <mergeCell ref="A7:K7"/>
    <mergeCell ref="A5:E5"/>
    <mergeCell ref="G5:H5"/>
    <mergeCell ref="B10:G10"/>
    <mergeCell ref="H10:J10"/>
    <mergeCell ref="B11:G11"/>
    <mergeCell ref="H11:J11"/>
    <mergeCell ref="B12:G12"/>
    <mergeCell ref="H12:J12"/>
    <mergeCell ref="B13:G13"/>
    <mergeCell ref="H13:J13"/>
    <mergeCell ref="B14:G14"/>
    <mergeCell ref="H14:J14"/>
    <mergeCell ref="B15:G15"/>
    <mergeCell ref="H15:J15"/>
    <mergeCell ref="B16:G16"/>
    <mergeCell ref="H16:J16"/>
    <mergeCell ref="A17:A18"/>
    <mergeCell ref="B17:G17"/>
    <mergeCell ref="H17:J17"/>
    <mergeCell ref="B18:J18"/>
    <mergeCell ref="G21:H21"/>
    <mergeCell ref="A23:D23"/>
    <mergeCell ref="E23:F23"/>
    <mergeCell ref="B24:D24"/>
    <mergeCell ref="E24:F24"/>
    <mergeCell ref="B19:D19"/>
    <mergeCell ref="E19:F19"/>
    <mergeCell ref="A20:D20"/>
    <mergeCell ref="E20:F20"/>
    <mergeCell ref="G20:H20"/>
    <mergeCell ref="A26:D26"/>
    <mergeCell ref="E26:F26"/>
    <mergeCell ref="B27:D27"/>
    <mergeCell ref="E27:F27"/>
    <mergeCell ref="B21:D21"/>
    <mergeCell ref="E21:F21"/>
    <mergeCell ref="B31:D31"/>
    <mergeCell ref="E31:F31"/>
    <mergeCell ref="A32:K32"/>
    <mergeCell ref="A29:D29"/>
    <mergeCell ref="E29:F29"/>
    <mergeCell ref="B30:D30"/>
    <mergeCell ref="E30:F30"/>
  </mergeCells>
  <pageMargins left="0.6692913385826772" right="0.47244094488188981" top="0.74803149606299213" bottom="0.74803149606299213" header="0.31496062992125984" footer="0.31496062992125984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16"/>
  <sheetViews>
    <sheetView zoomScaleNormal="100" workbookViewId="0">
      <selection activeCell="I87" sqref="I87"/>
    </sheetView>
  </sheetViews>
  <sheetFormatPr defaultRowHeight="21.75" x14ac:dyDescent="0.5"/>
  <cols>
    <col min="1" max="1" width="6.5703125" style="10" customWidth="1"/>
    <col min="2" max="2" width="5.28515625" style="10" customWidth="1"/>
    <col min="3" max="3" width="2.28515625" style="9" customWidth="1"/>
    <col min="4" max="4" width="6.85546875" style="9" customWidth="1"/>
    <col min="5" max="5" width="30.85546875" style="9" customWidth="1"/>
    <col min="6" max="6" width="7" style="11" bestFit="1" customWidth="1"/>
    <col min="7" max="7" width="6.85546875" style="9" customWidth="1"/>
    <col min="8" max="8" width="11.28515625" style="15" customWidth="1"/>
    <col min="9" max="9" width="13.7109375" style="15" customWidth="1"/>
    <col min="10" max="10" width="10.42578125" style="16" customWidth="1"/>
    <col min="11" max="11" width="11.28515625" style="15" customWidth="1"/>
    <col min="12" max="12" width="13.140625" style="15" customWidth="1"/>
    <col min="13" max="13" width="8" style="9" customWidth="1"/>
    <col min="14" max="16384" width="9.140625" style="9"/>
  </cols>
  <sheetData>
    <row r="1" spans="1:13" ht="24" x14ac:dyDescent="0.55000000000000004">
      <c r="A1" s="442" t="s">
        <v>25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102" t="s">
        <v>90</v>
      </c>
      <c r="M1" s="102"/>
    </row>
    <row r="2" spans="1:13" ht="18.75" customHeight="1" x14ac:dyDescent="0.5">
      <c r="A2" s="21" t="s">
        <v>78</v>
      </c>
      <c r="B2" s="21"/>
      <c r="C2" s="104"/>
      <c r="D2" s="104"/>
      <c r="E2" s="457" t="str">
        <f>'1.แบบกรอกรายละเอียด'!B3</f>
        <v>ปรับปรุงซ่อมแซมอาคารเรียน ป.1 ซ</v>
      </c>
      <c r="F2" s="457"/>
      <c r="G2" s="457"/>
      <c r="H2" s="457"/>
      <c r="I2" s="313"/>
      <c r="J2" s="313"/>
      <c r="K2" s="104"/>
      <c r="L2" s="104"/>
      <c r="M2" s="104"/>
    </row>
    <row r="3" spans="1:13" x14ac:dyDescent="0.5">
      <c r="A3" s="437" t="s">
        <v>0</v>
      </c>
      <c r="B3" s="437"/>
      <c r="C3" s="437"/>
      <c r="D3" s="457" t="str">
        <f>+'1.แบบกรอกรายละเอียด'!B4</f>
        <v>โรงเรียนบ้านเด็กสมบูรณ์  ตำบลกุดชุม  อำเภอกุดชุม  จังหวัดยโสธร</v>
      </c>
      <c r="E3" s="457"/>
      <c r="F3" s="457"/>
      <c r="G3" s="457"/>
      <c r="H3" s="457"/>
      <c r="I3" s="283" t="s">
        <v>91</v>
      </c>
      <c r="J3" s="456" t="str">
        <f>'1.แบบกรอกรายละเอียด'!B5</f>
        <v>สพป.ยโสธร เขต 2</v>
      </c>
      <c r="K3" s="456"/>
      <c r="L3" s="300"/>
      <c r="M3" s="300"/>
    </row>
    <row r="4" spans="1:13" ht="22.5" thickBot="1" x14ac:dyDescent="0.55000000000000004">
      <c r="A4" s="437" t="s">
        <v>7</v>
      </c>
      <c r="B4" s="437"/>
      <c r="C4" s="437"/>
      <c r="D4" s="561" t="str">
        <f>+'1.แบบกรอกรายละเอียด'!B7</f>
        <v>นายสมศักดิ์ ประสพสุข</v>
      </c>
      <c r="E4" s="561"/>
      <c r="F4" s="561"/>
      <c r="G4" s="561"/>
      <c r="H4" s="561"/>
      <c r="I4" s="610" t="s">
        <v>2</v>
      </c>
      <c r="J4" s="610"/>
      <c r="K4" s="611">
        <f>+'1.แบบกรอกรายละเอียด'!B2</f>
        <v>243595</v>
      </c>
      <c r="L4" s="611"/>
      <c r="M4" s="301"/>
    </row>
    <row r="5" spans="1:13" ht="22.5" thickTop="1" x14ac:dyDescent="0.5">
      <c r="A5" s="427" t="s">
        <v>3</v>
      </c>
      <c r="B5" s="445" t="s">
        <v>4</v>
      </c>
      <c r="C5" s="446"/>
      <c r="D5" s="604"/>
      <c r="E5" s="604"/>
      <c r="F5" s="605" t="s">
        <v>11</v>
      </c>
      <c r="G5" s="606" t="s">
        <v>13</v>
      </c>
      <c r="H5" s="607" t="s">
        <v>19</v>
      </c>
      <c r="I5" s="608"/>
      <c r="J5" s="607" t="s">
        <v>15</v>
      </c>
      <c r="K5" s="608"/>
      <c r="L5" s="603" t="s">
        <v>17</v>
      </c>
      <c r="M5" s="609" t="s">
        <v>5</v>
      </c>
    </row>
    <row r="6" spans="1:13" ht="22.5" thickBot="1" x14ac:dyDescent="0.55000000000000004">
      <c r="A6" s="428"/>
      <c r="B6" s="447"/>
      <c r="C6" s="448"/>
      <c r="D6" s="448"/>
      <c r="E6" s="448"/>
      <c r="F6" s="568"/>
      <c r="G6" s="455"/>
      <c r="H6" s="105" t="s">
        <v>26</v>
      </c>
      <c r="I6" s="105" t="s">
        <v>16</v>
      </c>
      <c r="J6" s="105" t="s">
        <v>26</v>
      </c>
      <c r="K6" s="105" t="s">
        <v>16</v>
      </c>
      <c r="L6" s="559"/>
      <c r="M6" s="428"/>
    </row>
    <row r="7" spans="1:13" ht="18.75" customHeight="1" thickTop="1" x14ac:dyDescent="0.5">
      <c r="A7" s="106"/>
      <c r="B7" s="439"/>
      <c r="C7" s="440"/>
      <c r="D7" s="440"/>
      <c r="E7" s="441"/>
      <c r="F7" s="107">
        <v>11</v>
      </c>
      <c r="G7" s="108"/>
      <c r="H7" s="109">
        <v>12</v>
      </c>
      <c r="I7" s="202">
        <f t="shared" ref="I7:I20" si="0">SUM(H7)*$F7</f>
        <v>132</v>
      </c>
      <c r="J7" s="111">
        <v>13</v>
      </c>
      <c r="K7" s="202">
        <f>SUM(J7)*$F7</f>
        <v>143</v>
      </c>
      <c r="L7" s="204">
        <f>SUM(,I7,K7)</f>
        <v>275</v>
      </c>
      <c r="M7" s="108"/>
    </row>
    <row r="8" spans="1:13" ht="18.75" customHeight="1" x14ac:dyDescent="0.5">
      <c r="A8" s="106"/>
      <c r="B8" s="451"/>
      <c r="C8" s="452"/>
      <c r="D8" s="452"/>
      <c r="E8" s="453"/>
      <c r="F8" s="107">
        <v>14</v>
      </c>
      <c r="G8" s="108"/>
      <c r="H8" s="109">
        <v>15</v>
      </c>
      <c r="I8" s="202">
        <f t="shared" si="0"/>
        <v>210</v>
      </c>
      <c r="J8" s="111">
        <v>16</v>
      </c>
      <c r="K8" s="202">
        <f t="shared" ref="K8:K20" si="1">SUM(J8)*$F8</f>
        <v>224</v>
      </c>
      <c r="L8" s="204">
        <f t="shared" ref="L8:L20" si="2">SUM(,I8,K8)</f>
        <v>434</v>
      </c>
      <c r="M8" s="108"/>
    </row>
    <row r="9" spans="1:13" ht="18.75" customHeight="1" x14ac:dyDescent="0.5">
      <c r="A9" s="113"/>
      <c r="B9" s="430"/>
      <c r="C9" s="431"/>
      <c r="D9" s="431"/>
      <c r="E9" s="432"/>
      <c r="F9" s="114"/>
      <c r="G9" s="115"/>
      <c r="H9" s="116"/>
      <c r="I9" s="202">
        <f t="shared" si="0"/>
        <v>0</v>
      </c>
      <c r="J9" s="116"/>
      <c r="K9" s="202">
        <f t="shared" si="1"/>
        <v>0</v>
      </c>
      <c r="L9" s="204">
        <f t="shared" si="2"/>
        <v>0</v>
      </c>
      <c r="M9" s="115"/>
    </row>
    <row r="10" spans="1:13" ht="18.75" customHeight="1" x14ac:dyDescent="0.5">
      <c r="A10" s="113"/>
      <c r="B10" s="430"/>
      <c r="C10" s="431"/>
      <c r="D10" s="431"/>
      <c r="E10" s="432"/>
      <c r="F10" s="114"/>
      <c r="G10" s="115"/>
      <c r="H10" s="116"/>
      <c r="I10" s="202">
        <f t="shared" si="0"/>
        <v>0</v>
      </c>
      <c r="J10" s="116"/>
      <c r="K10" s="202">
        <f t="shared" si="1"/>
        <v>0</v>
      </c>
      <c r="L10" s="204">
        <f t="shared" si="2"/>
        <v>0</v>
      </c>
      <c r="M10" s="115"/>
    </row>
    <row r="11" spans="1:13" ht="18.75" customHeight="1" x14ac:dyDescent="0.5">
      <c r="A11" s="113"/>
      <c r="B11" s="430"/>
      <c r="C11" s="431"/>
      <c r="D11" s="431"/>
      <c r="E11" s="432"/>
      <c r="F11" s="114"/>
      <c r="G11" s="115"/>
      <c r="H11" s="116"/>
      <c r="I11" s="202">
        <f t="shared" si="0"/>
        <v>0</v>
      </c>
      <c r="J11" s="116"/>
      <c r="K11" s="202">
        <f t="shared" si="1"/>
        <v>0</v>
      </c>
      <c r="L11" s="204">
        <f t="shared" si="2"/>
        <v>0</v>
      </c>
      <c r="M11" s="115"/>
    </row>
    <row r="12" spans="1:13" ht="18.75" customHeight="1" x14ac:dyDescent="0.5">
      <c r="A12" s="113"/>
      <c r="B12" s="430"/>
      <c r="C12" s="431"/>
      <c r="D12" s="431"/>
      <c r="E12" s="432"/>
      <c r="F12" s="114"/>
      <c r="G12" s="115"/>
      <c r="H12" s="116"/>
      <c r="I12" s="202">
        <f t="shared" si="0"/>
        <v>0</v>
      </c>
      <c r="J12" s="116"/>
      <c r="K12" s="202">
        <f t="shared" si="1"/>
        <v>0</v>
      </c>
      <c r="L12" s="204">
        <f t="shared" si="2"/>
        <v>0</v>
      </c>
      <c r="M12" s="115"/>
    </row>
    <row r="13" spans="1:13" ht="18.75" customHeight="1" x14ac:dyDescent="0.5">
      <c r="A13" s="113"/>
      <c r="B13" s="430"/>
      <c r="C13" s="431"/>
      <c r="D13" s="431"/>
      <c r="E13" s="432"/>
      <c r="F13" s="114"/>
      <c r="G13" s="115"/>
      <c r="H13" s="116"/>
      <c r="I13" s="202">
        <f t="shared" si="0"/>
        <v>0</v>
      </c>
      <c r="J13" s="116"/>
      <c r="K13" s="202">
        <f t="shared" si="1"/>
        <v>0</v>
      </c>
      <c r="L13" s="204">
        <f t="shared" si="2"/>
        <v>0</v>
      </c>
      <c r="M13" s="115"/>
    </row>
    <row r="14" spans="1:13" ht="18.75" customHeight="1" x14ac:dyDescent="0.5">
      <c r="A14" s="113"/>
      <c r="B14" s="430"/>
      <c r="C14" s="431"/>
      <c r="D14" s="431"/>
      <c r="E14" s="432"/>
      <c r="F14" s="114"/>
      <c r="G14" s="115"/>
      <c r="H14" s="116"/>
      <c r="I14" s="202">
        <f t="shared" si="0"/>
        <v>0</v>
      </c>
      <c r="J14" s="116"/>
      <c r="K14" s="202">
        <f t="shared" si="1"/>
        <v>0</v>
      </c>
      <c r="L14" s="204">
        <f t="shared" si="2"/>
        <v>0</v>
      </c>
      <c r="M14" s="115"/>
    </row>
    <row r="15" spans="1:13" ht="18.75" customHeight="1" x14ac:dyDescent="0.5">
      <c r="A15" s="117"/>
      <c r="B15" s="465"/>
      <c r="C15" s="466"/>
      <c r="D15" s="466"/>
      <c r="E15" s="467"/>
      <c r="F15" s="118"/>
      <c r="G15" s="119"/>
      <c r="H15" s="120"/>
      <c r="I15" s="202">
        <f t="shared" si="0"/>
        <v>0</v>
      </c>
      <c r="J15" s="121"/>
      <c r="K15" s="202">
        <f t="shared" si="1"/>
        <v>0</v>
      </c>
      <c r="L15" s="204">
        <f t="shared" si="2"/>
        <v>0</v>
      </c>
      <c r="M15" s="119"/>
    </row>
    <row r="16" spans="1:13" s="21" customFormat="1" ht="18.75" customHeight="1" x14ac:dyDescent="0.5">
      <c r="A16" s="106"/>
      <c r="B16" s="451"/>
      <c r="C16" s="452"/>
      <c r="D16" s="452"/>
      <c r="E16" s="453"/>
      <c r="F16" s="107"/>
      <c r="G16" s="108"/>
      <c r="H16" s="109"/>
      <c r="I16" s="202">
        <f t="shared" si="0"/>
        <v>0</v>
      </c>
      <c r="J16" s="111"/>
      <c r="K16" s="202">
        <f t="shared" si="1"/>
        <v>0</v>
      </c>
      <c r="L16" s="204">
        <f t="shared" si="2"/>
        <v>0</v>
      </c>
      <c r="M16" s="108"/>
    </row>
    <row r="17" spans="1:13" s="21" customFormat="1" ht="18.75" customHeight="1" x14ac:dyDescent="0.5">
      <c r="A17" s="106"/>
      <c r="B17" s="465"/>
      <c r="C17" s="466"/>
      <c r="D17" s="466"/>
      <c r="E17" s="467"/>
      <c r="F17" s="107"/>
      <c r="G17" s="108"/>
      <c r="H17" s="109"/>
      <c r="I17" s="202">
        <f>SUM(H17)*$F17</f>
        <v>0</v>
      </c>
      <c r="J17" s="111"/>
      <c r="K17" s="202">
        <f>SUM(J17)*$F17</f>
        <v>0</v>
      </c>
      <c r="L17" s="204">
        <f>SUM(,I17,K17)</f>
        <v>0</v>
      </c>
      <c r="M17" s="108"/>
    </row>
    <row r="18" spans="1:13" s="21" customFormat="1" ht="18.75" customHeight="1" x14ac:dyDescent="0.5">
      <c r="A18" s="106"/>
      <c r="B18" s="465"/>
      <c r="C18" s="466"/>
      <c r="D18" s="466"/>
      <c r="E18" s="467"/>
      <c r="F18" s="107"/>
      <c r="G18" s="108"/>
      <c r="H18" s="109"/>
      <c r="I18" s="202">
        <f>SUM(H18)*$F18</f>
        <v>0</v>
      </c>
      <c r="J18" s="111"/>
      <c r="K18" s="202">
        <f>SUM(J18)*$F18</f>
        <v>0</v>
      </c>
      <c r="L18" s="204">
        <f>SUM(,I18,K18)</f>
        <v>0</v>
      </c>
      <c r="M18" s="108"/>
    </row>
    <row r="19" spans="1:13" ht="18.75" customHeight="1" x14ac:dyDescent="0.5">
      <c r="A19" s="113"/>
      <c r="B19" s="430"/>
      <c r="C19" s="431"/>
      <c r="D19" s="431"/>
      <c r="E19" s="432"/>
      <c r="F19" s="114"/>
      <c r="G19" s="115"/>
      <c r="H19" s="116"/>
      <c r="I19" s="202">
        <f t="shared" si="0"/>
        <v>0</v>
      </c>
      <c r="J19" s="116"/>
      <c r="K19" s="202">
        <f t="shared" si="1"/>
        <v>0</v>
      </c>
      <c r="L19" s="204">
        <f t="shared" si="2"/>
        <v>0</v>
      </c>
      <c r="M19" s="115"/>
    </row>
    <row r="20" spans="1:13" ht="18.75" customHeight="1" thickBot="1" x14ac:dyDescent="0.55000000000000004">
      <c r="A20" s="122"/>
      <c r="B20" s="462"/>
      <c r="C20" s="463"/>
      <c r="D20" s="463"/>
      <c r="E20" s="464"/>
      <c r="F20" s="123"/>
      <c r="G20" s="124"/>
      <c r="H20" s="125"/>
      <c r="I20" s="202">
        <f t="shared" si="0"/>
        <v>0</v>
      </c>
      <c r="J20" s="125"/>
      <c r="K20" s="202">
        <f t="shared" si="1"/>
        <v>0</v>
      </c>
      <c r="L20" s="204">
        <f t="shared" si="2"/>
        <v>0</v>
      </c>
      <c r="M20" s="124"/>
    </row>
    <row r="21" spans="1:13" s="21" customFormat="1" ht="18.75" customHeight="1" thickTop="1" thickBot="1" x14ac:dyDescent="0.55000000000000004">
      <c r="A21" s="458" t="s">
        <v>14</v>
      </c>
      <c r="B21" s="459"/>
      <c r="C21" s="459"/>
      <c r="D21" s="459"/>
      <c r="E21" s="459"/>
      <c r="F21" s="459"/>
      <c r="G21" s="459"/>
      <c r="H21" s="460"/>
      <c r="I21" s="203">
        <f>SUM(I7:I20)</f>
        <v>342</v>
      </c>
      <c r="J21" s="126"/>
      <c r="K21" s="203">
        <f>SUM(K7:K20)</f>
        <v>367</v>
      </c>
      <c r="L21" s="203">
        <f>SUM(L7:L20)</f>
        <v>709</v>
      </c>
      <c r="M21" s="127"/>
    </row>
    <row r="22" spans="1:13" ht="12" customHeight="1" thickTop="1" x14ac:dyDescent="0.5">
      <c r="A22" s="96"/>
      <c r="B22" s="96"/>
      <c r="C22" s="96"/>
      <c r="E22" s="96"/>
      <c r="F22" s="23"/>
      <c r="G22" s="23"/>
      <c r="H22" s="23"/>
      <c r="I22" s="22"/>
      <c r="J22" s="22"/>
      <c r="K22" s="22"/>
      <c r="L22" s="22"/>
      <c r="M22" s="23"/>
    </row>
    <row r="23" spans="1:13" ht="24" x14ac:dyDescent="0.5">
      <c r="A23" s="279"/>
      <c r="B23" s="279"/>
      <c r="C23" s="279"/>
      <c r="E23" s="596" t="s">
        <v>92</v>
      </c>
      <c r="F23" s="596"/>
      <c r="G23" s="596"/>
      <c r="H23" s="596"/>
      <c r="I23" s="596" t="s">
        <v>93</v>
      </c>
      <c r="J23" s="596"/>
      <c r="K23" s="596"/>
      <c r="L23" s="596"/>
      <c r="M23" s="280"/>
    </row>
    <row r="24" spans="1:13" ht="24" x14ac:dyDescent="0.5">
      <c r="A24" s="279"/>
      <c r="B24" s="279"/>
      <c r="C24" s="279"/>
      <c r="E24" s="595" t="str">
        <f>"("&amp;(+'1.แบบกรอกรายละเอียด'!B7)&amp;")"</f>
        <v>(นายสมศักดิ์ ประสพสุข)</v>
      </c>
      <c r="F24" s="595"/>
      <c r="G24" s="306"/>
      <c r="H24" s="306"/>
      <c r="I24" s="595" t="str">
        <f>"("&amp;(+'1.แบบกรอกรายละเอียด'!B10)&amp;")"</f>
        <v>(นายภัณฑจิตร  จริงจัง)</v>
      </c>
      <c r="J24" s="595"/>
      <c r="K24" s="595"/>
      <c r="L24" s="306"/>
      <c r="M24" s="280"/>
    </row>
    <row r="25" spans="1:13" ht="24" x14ac:dyDescent="0.55000000000000004">
      <c r="A25" s="279"/>
      <c r="B25" s="279"/>
      <c r="C25" s="279"/>
      <c r="E25" s="275"/>
      <c r="F25" s="275"/>
      <c r="G25" s="275"/>
      <c r="H25" s="275"/>
      <c r="I25" s="595" t="str">
        <f>+'1.แบบกรอกรายละเอียด'!B11</f>
        <v>ผู้อำนวยการโรงเรียนบ้านเด็กสมบูรณ์</v>
      </c>
      <c r="J25" s="595"/>
      <c r="K25" s="595"/>
      <c r="L25" s="306"/>
      <c r="M25" s="280"/>
    </row>
    <row r="26" spans="1:13" ht="24" x14ac:dyDescent="0.55000000000000004">
      <c r="A26" s="442" t="s">
        <v>25</v>
      </c>
      <c r="B26" s="442"/>
      <c r="C26" s="442"/>
      <c r="D26" s="442"/>
      <c r="E26" s="442"/>
      <c r="F26" s="442"/>
      <c r="G26" s="442"/>
      <c r="H26" s="442"/>
      <c r="I26" s="442"/>
      <c r="J26" s="442"/>
      <c r="K26" s="442"/>
      <c r="L26" s="102" t="s">
        <v>90</v>
      </c>
      <c r="M26" s="102"/>
    </row>
    <row r="27" spans="1:13" ht="24" x14ac:dyDescent="0.5">
      <c r="A27" s="21" t="s">
        <v>78</v>
      </c>
      <c r="B27" s="21"/>
      <c r="C27" s="104"/>
      <c r="D27" s="104"/>
      <c r="E27" s="443" t="str">
        <f>+E2</f>
        <v>ปรับปรุงซ่อมแซมอาคารเรียน ป.1 ซ</v>
      </c>
      <c r="F27" s="443"/>
      <c r="G27" s="443"/>
      <c r="H27" s="443"/>
      <c r="I27" s="96"/>
      <c r="J27" s="104"/>
      <c r="K27" s="104"/>
      <c r="L27" s="104"/>
      <c r="M27" s="104"/>
    </row>
    <row r="28" spans="1:13" ht="22.5" thickBot="1" x14ac:dyDescent="0.55000000000000004">
      <c r="A28" s="437" t="s">
        <v>0</v>
      </c>
      <c r="B28" s="437"/>
      <c r="C28" s="437"/>
      <c r="D28" s="561" t="str">
        <f>+D3</f>
        <v>โรงเรียนบ้านเด็กสมบูรณ์  ตำบลกุดชุม  อำเภอกุดชุม  จังหวัดยโสธร</v>
      </c>
      <c r="E28" s="561"/>
      <c r="F28" s="561"/>
      <c r="G28" s="561"/>
      <c r="H28" s="561"/>
      <c r="I28" s="128" t="s">
        <v>91</v>
      </c>
      <c r="J28" s="560" t="str">
        <f>+J3</f>
        <v>สพป.ยโสธร เขต 2</v>
      </c>
      <c r="K28" s="560"/>
      <c r="L28" s="9"/>
    </row>
    <row r="29" spans="1:13" ht="22.5" thickTop="1" x14ac:dyDescent="0.5">
      <c r="A29" s="427" t="s">
        <v>3</v>
      </c>
      <c r="B29" s="445" t="s">
        <v>4</v>
      </c>
      <c r="C29" s="446"/>
      <c r="D29" s="446"/>
      <c r="E29" s="446"/>
      <c r="F29" s="601" t="s">
        <v>11</v>
      </c>
      <c r="G29" s="454" t="s">
        <v>13</v>
      </c>
      <c r="H29" s="597" t="s">
        <v>19</v>
      </c>
      <c r="I29" s="598"/>
      <c r="J29" s="597" t="s">
        <v>15</v>
      </c>
      <c r="K29" s="598"/>
      <c r="L29" s="599" t="s">
        <v>17</v>
      </c>
      <c r="M29" s="427" t="s">
        <v>5</v>
      </c>
    </row>
    <row r="30" spans="1:13" ht="22.5" thickBot="1" x14ac:dyDescent="0.55000000000000004">
      <c r="A30" s="428"/>
      <c r="B30" s="447"/>
      <c r="C30" s="448"/>
      <c r="D30" s="448"/>
      <c r="E30" s="448"/>
      <c r="F30" s="602"/>
      <c r="G30" s="455"/>
      <c r="H30" s="20" t="s">
        <v>26</v>
      </c>
      <c r="I30" s="20" t="s">
        <v>16</v>
      </c>
      <c r="J30" s="20" t="s">
        <v>26</v>
      </c>
      <c r="K30" s="20" t="s">
        <v>16</v>
      </c>
      <c r="L30" s="600"/>
      <c r="M30" s="428"/>
    </row>
    <row r="31" spans="1:13" ht="18.75" customHeight="1" thickTop="1" x14ac:dyDescent="0.5">
      <c r="A31" s="106"/>
      <c r="B31" s="439"/>
      <c r="C31" s="440"/>
      <c r="D31" s="440"/>
      <c r="E31" s="441"/>
      <c r="F31" s="107">
        <v>17</v>
      </c>
      <c r="G31" s="108"/>
      <c r="H31" s="109">
        <v>18</v>
      </c>
      <c r="I31" s="202">
        <f t="shared" ref="I31:I44" si="3">SUM(H31)*$F31</f>
        <v>306</v>
      </c>
      <c r="J31" s="111">
        <v>19</v>
      </c>
      <c r="K31" s="202">
        <f t="shared" ref="K31:K37" si="4">SUM(J31)*$F31</f>
        <v>323</v>
      </c>
      <c r="L31" s="204">
        <f t="shared" ref="L31:L44" si="5">SUM(,I31,K31)</f>
        <v>629</v>
      </c>
      <c r="M31" s="108"/>
    </row>
    <row r="32" spans="1:13" ht="18.75" customHeight="1" x14ac:dyDescent="0.5">
      <c r="A32" s="130"/>
      <c r="B32" s="552"/>
      <c r="C32" s="553"/>
      <c r="D32" s="553"/>
      <c r="E32" s="554"/>
      <c r="F32" s="114">
        <v>20</v>
      </c>
      <c r="G32" s="115"/>
      <c r="H32" s="116">
        <v>222</v>
      </c>
      <c r="I32" s="202">
        <f t="shared" si="3"/>
        <v>4440</v>
      </c>
      <c r="J32" s="131">
        <v>221</v>
      </c>
      <c r="K32" s="202">
        <f t="shared" si="4"/>
        <v>4420</v>
      </c>
      <c r="L32" s="204">
        <f t="shared" si="5"/>
        <v>8860</v>
      </c>
      <c r="M32" s="115"/>
    </row>
    <row r="33" spans="1:13" ht="18.75" customHeight="1" x14ac:dyDescent="0.5">
      <c r="A33" s="132"/>
      <c r="B33" s="552"/>
      <c r="C33" s="553"/>
      <c r="D33" s="553"/>
      <c r="E33" s="554"/>
      <c r="F33" s="133"/>
      <c r="G33" s="134"/>
      <c r="H33" s="112"/>
      <c r="I33" s="202">
        <f t="shared" si="3"/>
        <v>0</v>
      </c>
      <c r="J33" s="135"/>
      <c r="K33" s="202">
        <f t="shared" si="4"/>
        <v>0</v>
      </c>
      <c r="L33" s="204">
        <f t="shared" si="5"/>
        <v>0</v>
      </c>
      <c r="M33" s="136"/>
    </row>
    <row r="34" spans="1:13" ht="18.75" customHeight="1" x14ac:dyDescent="0.5">
      <c r="A34" s="130"/>
      <c r="B34" s="562"/>
      <c r="C34" s="563"/>
      <c r="D34" s="563"/>
      <c r="E34" s="564"/>
      <c r="F34" s="133"/>
      <c r="G34" s="134"/>
      <c r="H34" s="112"/>
      <c r="I34" s="205">
        <f t="shared" si="3"/>
        <v>0</v>
      </c>
      <c r="J34" s="135"/>
      <c r="K34" s="205">
        <f t="shared" si="4"/>
        <v>0</v>
      </c>
      <c r="L34" s="208">
        <f t="shared" si="5"/>
        <v>0</v>
      </c>
      <c r="M34" s="136"/>
    </row>
    <row r="35" spans="1:13" ht="18.75" customHeight="1" x14ac:dyDescent="0.5">
      <c r="A35" s="139"/>
      <c r="B35" s="555"/>
      <c r="C35" s="556"/>
      <c r="D35" s="556"/>
      <c r="E35" s="557"/>
      <c r="F35" s="133"/>
      <c r="G35" s="134"/>
      <c r="H35" s="112"/>
      <c r="I35" s="202">
        <f t="shared" si="3"/>
        <v>0</v>
      </c>
      <c r="J35" s="142"/>
      <c r="K35" s="202">
        <f t="shared" si="4"/>
        <v>0</v>
      </c>
      <c r="L35" s="204">
        <f t="shared" si="5"/>
        <v>0</v>
      </c>
      <c r="M35" s="143"/>
    </row>
    <row r="36" spans="1:13" ht="18.75" customHeight="1" x14ac:dyDescent="0.5">
      <c r="A36" s="139"/>
      <c r="B36" s="555"/>
      <c r="C36" s="556"/>
      <c r="D36" s="556"/>
      <c r="E36" s="557"/>
      <c r="F36" s="144"/>
      <c r="G36" s="134"/>
      <c r="H36" s="112"/>
      <c r="I36" s="202">
        <f t="shared" si="3"/>
        <v>0</v>
      </c>
      <c r="J36" s="142"/>
      <c r="K36" s="202">
        <f t="shared" si="4"/>
        <v>0</v>
      </c>
      <c r="L36" s="204">
        <f t="shared" si="5"/>
        <v>0</v>
      </c>
      <c r="M36" s="143"/>
    </row>
    <row r="37" spans="1:13" ht="18.75" customHeight="1" x14ac:dyDescent="0.5">
      <c r="A37" s="139"/>
      <c r="B37" s="555"/>
      <c r="C37" s="556"/>
      <c r="D37" s="556"/>
      <c r="E37" s="557"/>
      <c r="F37" s="133"/>
      <c r="G37" s="134"/>
      <c r="H37" s="112"/>
      <c r="I37" s="205">
        <f t="shared" si="3"/>
        <v>0</v>
      </c>
      <c r="J37" s="142"/>
      <c r="K37" s="205">
        <f t="shared" si="4"/>
        <v>0</v>
      </c>
      <c r="L37" s="208">
        <f t="shared" si="5"/>
        <v>0</v>
      </c>
      <c r="M37" s="143"/>
    </row>
    <row r="38" spans="1:13" ht="18.75" customHeight="1" x14ac:dyDescent="0.5">
      <c r="A38" s="130"/>
      <c r="B38" s="552"/>
      <c r="C38" s="553"/>
      <c r="D38" s="553"/>
      <c r="E38" s="554"/>
      <c r="F38" s="145"/>
      <c r="G38" s="146"/>
      <c r="H38" s="147"/>
      <c r="I38" s="202">
        <f t="shared" si="3"/>
        <v>0</v>
      </c>
      <c r="J38" s="148"/>
      <c r="K38" s="209">
        <f>SUM(K35:K37)</f>
        <v>0</v>
      </c>
      <c r="L38" s="204">
        <f t="shared" si="5"/>
        <v>0</v>
      </c>
      <c r="M38" s="143"/>
    </row>
    <row r="39" spans="1:13" ht="18.75" customHeight="1" x14ac:dyDescent="0.5">
      <c r="A39" s="139"/>
      <c r="B39" s="552"/>
      <c r="C39" s="553"/>
      <c r="D39" s="553"/>
      <c r="E39" s="554"/>
      <c r="F39" s="133"/>
      <c r="G39" s="134"/>
      <c r="H39" s="112"/>
      <c r="I39" s="205">
        <f t="shared" si="3"/>
        <v>0</v>
      </c>
      <c r="J39" s="135"/>
      <c r="K39" s="202">
        <f t="shared" ref="K39:K44" si="6">SUM(J39)*$F39</f>
        <v>0</v>
      </c>
      <c r="L39" s="208">
        <f t="shared" si="5"/>
        <v>0</v>
      </c>
      <c r="M39" s="136"/>
    </row>
    <row r="40" spans="1:13" ht="18.75" customHeight="1" x14ac:dyDescent="0.5">
      <c r="A40" s="139"/>
      <c r="B40" s="555"/>
      <c r="C40" s="556"/>
      <c r="D40" s="556"/>
      <c r="E40" s="557"/>
      <c r="F40" s="133"/>
      <c r="G40" s="134"/>
      <c r="H40" s="112"/>
      <c r="I40" s="202">
        <f t="shared" si="3"/>
        <v>0</v>
      </c>
      <c r="J40" s="142"/>
      <c r="K40" s="202">
        <f t="shared" si="6"/>
        <v>0</v>
      </c>
      <c r="L40" s="204">
        <f t="shared" si="5"/>
        <v>0</v>
      </c>
      <c r="M40" s="143"/>
    </row>
    <row r="41" spans="1:13" ht="18.75" customHeight="1" x14ac:dyDescent="0.5">
      <c r="A41" s="139"/>
      <c r="B41" s="555"/>
      <c r="C41" s="556"/>
      <c r="D41" s="556"/>
      <c r="E41" s="557"/>
      <c r="F41" s="133"/>
      <c r="G41" s="134"/>
      <c r="H41" s="112"/>
      <c r="I41" s="205">
        <f t="shared" si="3"/>
        <v>0</v>
      </c>
      <c r="J41" s="142"/>
      <c r="K41" s="202">
        <f t="shared" si="6"/>
        <v>0</v>
      </c>
      <c r="L41" s="208">
        <f t="shared" si="5"/>
        <v>0</v>
      </c>
      <c r="M41" s="143"/>
    </row>
    <row r="42" spans="1:13" ht="18.75" customHeight="1" x14ac:dyDescent="0.5">
      <c r="A42" s="139"/>
      <c r="B42" s="555"/>
      <c r="C42" s="556"/>
      <c r="D42" s="556"/>
      <c r="E42" s="557"/>
      <c r="F42" s="133"/>
      <c r="G42" s="134"/>
      <c r="H42" s="112"/>
      <c r="I42" s="205">
        <f t="shared" si="3"/>
        <v>0</v>
      </c>
      <c r="J42" s="142"/>
      <c r="K42" s="202">
        <f t="shared" si="6"/>
        <v>0</v>
      </c>
      <c r="L42" s="208">
        <f t="shared" si="5"/>
        <v>0</v>
      </c>
      <c r="M42" s="143"/>
    </row>
    <row r="43" spans="1:13" ht="18.75" customHeight="1" x14ac:dyDescent="0.5">
      <c r="A43" s="130"/>
      <c r="B43" s="555"/>
      <c r="C43" s="556"/>
      <c r="D43" s="556"/>
      <c r="E43" s="557"/>
      <c r="F43" s="150"/>
      <c r="G43" s="151"/>
      <c r="H43" s="112"/>
      <c r="I43" s="205">
        <f t="shared" si="3"/>
        <v>0</v>
      </c>
      <c r="J43" s="148"/>
      <c r="K43" s="202">
        <f t="shared" si="6"/>
        <v>0</v>
      </c>
      <c r="L43" s="208">
        <f t="shared" si="5"/>
        <v>0</v>
      </c>
      <c r="M43" s="143"/>
    </row>
    <row r="44" spans="1:13" ht="18.75" customHeight="1" thickBot="1" x14ac:dyDescent="0.55000000000000004">
      <c r="A44" s="139"/>
      <c r="B44" s="569"/>
      <c r="C44" s="570"/>
      <c r="D44" s="570"/>
      <c r="E44" s="571"/>
      <c r="F44" s="153"/>
      <c r="G44" s="154"/>
      <c r="H44" s="138"/>
      <c r="I44" s="202">
        <f t="shared" si="3"/>
        <v>0</v>
      </c>
      <c r="J44" s="135"/>
      <c r="K44" s="202">
        <f t="shared" si="6"/>
        <v>0</v>
      </c>
      <c r="L44" s="204">
        <f t="shared" si="5"/>
        <v>0</v>
      </c>
      <c r="M44" s="136"/>
    </row>
    <row r="45" spans="1:13" ht="18.75" customHeight="1" x14ac:dyDescent="0.5">
      <c r="A45" s="155"/>
      <c r="B45" s="156"/>
      <c r="C45" s="157"/>
      <c r="D45" s="158"/>
      <c r="E45" s="159" t="s">
        <v>80</v>
      </c>
      <c r="F45" s="160"/>
      <c r="G45" s="161"/>
      <c r="H45" s="162"/>
      <c r="I45" s="206">
        <f>SUM(I31:I44)</f>
        <v>4746</v>
      </c>
      <c r="J45" s="164"/>
      <c r="K45" s="210">
        <f>SUM(K31:K44)</f>
        <v>4743</v>
      </c>
      <c r="L45" s="210">
        <f>SUM(L31:L44)</f>
        <v>9489</v>
      </c>
      <c r="M45" s="166"/>
    </row>
    <row r="46" spans="1:13" ht="18.75" customHeight="1" thickBot="1" x14ac:dyDescent="0.55000000000000004">
      <c r="A46" s="167"/>
      <c r="B46" s="156"/>
      <c r="C46" s="157"/>
      <c r="D46" s="158"/>
      <c r="E46" s="159" t="s">
        <v>81</v>
      </c>
      <c r="F46" s="160"/>
      <c r="G46" s="161"/>
      <c r="H46" s="168"/>
      <c r="I46" s="207">
        <f>SUM(I21+I45)</f>
        <v>5088</v>
      </c>
      <c r="J46" s="170"/>
      <c r="K46" s="207">
        <f>SUM(K21+K45)</f>
        <v>5110</v>
      </c>
      <c r="L46" s="207">
        <f>SUM(L21+L45)</f>
        <v>10198</v>
      </c>
      <c r="M46" s="171"/>
    </row>
    <row r="47" spans="1:13" ht="12.75" customHeight="1" x14ac:dyDescent="0.5">
      <c r="A47" s="96"/>
      <c r="B47" s="96"/>
      <c r="C47" s="96"/>
      <c r="E47" s="96"/>
      <c r="F47" s="23"/>
      <c r="G47" s="23"/>
      <c r="H47" s="23"/>
      <c r="I47" s="22"/>
      <c r="J47" s="22"/>
      <c r="K47" s="22"/>
      <c r="L47" s="22"/>
      <c r="M47" s="23"/>
    </row>
    <row r="48" spans="1:13" ht="24" x14ac:dyDescent="0.5">
      <c r="A48" s="279"/>
      <c r="B48" s="279"/>
      <c r="C48" s="279"/>
      <c r="E48" s="596" t="s">
        <v>92</v>
      </c>
      <c r="F48" s="596"/>
      <c r="G48" s="596"/>
      <c r="H48" s="596"/>
      <c r="I48" s="596" t="s">
        <v>93</v>
      </c>
      <c r="J48" s="596"/>
      <c r="K48" s="596"/>
      <c r="L48" s="596"/>
      <c r="M48" s="280"/>
    </row>
    <row r="49" spans="1:13" ht="24" x14ac:dyDescent="0.5">
      <c r="A49" s="279"/>
      <c r="B49" s="279"/>
      <c r="C49" s="279"/>
      <c r="E49" s="595" t="str">
        <f>"("&amp;(+'1.แบบกรอกรายละเอียด'!B7)&amp;")"</f>
        <v>(นายสมศักดิ์ ประสพสุข)</v>
      </c>
      <c r="F49" s="595"/>
      <c r="G49" s="306"/>
      <c r="H49" s="306"/>
      <c r="I49" s="595" t="str">
        <f>"("&amp;(+'1.แบบกรอกรายละเอียด'!B10)&amp;")"</f>
        <v>(นายภัณฑจิตร  จริงจัง)</v>
      </c>
      <c r="J49" s="595"/>
      <c r="K49" s="595"/>
      <c r="L49" s="306"/>
      <c r="M49" s="280"/>
    </row>
    <row r="50" spans="1:13" ht="24" x14ac:dyDescent="0.5">
      <c r="A50" s="279"/>
      <c r="B50" s="279"/>
      <c r="C50" s="279"/>
      <c r="E50" s="307"/>
      <c r="F50" s="307"/>
      <c r="G50" s="307"/>
      <c r="H50" s="307"/>
      <c r="I50" s="595" t="str">
        <f>+'1.แบบกรอกรายละเอียด'!B11</f>
        <v>ผู้อำนวยการโรงเรียนบ้านเด็กสมบูรณ์</v>
      </c>
      <c r="J50" s="595"/>
      <c r="K50" s="595"/>
      <c r="L50" s="306"/>
      <c r="M50" s="280"/>
    </row>
    <row r="51" spans="1:13" ht="24" x14ac:dyDescent="0.55000000000000004">
      <c r="A51" s="442" t="s">
        <v>25</v>
      </c>
      <c r="B51" s="442"/>
      <c r="C51" s="442"/>
      <c r="D51" s="442"/>
      <c r="E51" s="442"/>
      <c r="F51" s="442"/>
      <c r="G51" s="442"/>
      <c r="H51" s="442"/>
      <c r="I51" s="442"/>
      <c r="J51" s="442"/>
      <c r="K51" s="442"/>
      <c r="L51" s="102" t="s">
        <v>90</v>
      </c>
      <c r="M51" s="102"/>
    </row>
    <row r="52" spans="1:13" ht="24" x14ac:dyDescent="0.5">
      <c r="A52" s="21" t="s">
        <v>78</v>
      </c>
      <c r="B52" s="21"/>
      <c r="C52" s="104"/>
      <c r="D52" s="104"/>
      <c r="E52" s="443" t="str">
        <f>+E2</f>
        <v>ปรับปรุงซ่อมแซมอาคารเรียน ป.1 ซ</v>
      </c>
      <c r="F52" s="443"/>
      <c r="G52" s="443"/>
      <c r="H52" s="443"/>
      <c r="I52" s="96"/>
      <c r="J52" s="104"/>
      <c r="K52" s="104"/>
      <c r="L52" s="104"/>
      <c r="M52" s="104"/>
    </row>
    <row r="53" spans="1:13" ht="22.5" thickBot="1" x14ac:dyDescent="0.55000000000000004">
      <c r="A53" s="437" t="s">
        <v>0</v>
      </c>
      <c r="B53" s="437"/>
      <c r="C53" s="437"/>
      <c r="D53" s="561" t="str">
        <f>+D28</f>
        <v>โรงเรียนบ้านเด็กสมบูรณ์  ตำบลกุดชุม  อำเภอกุดชุม  จังหวัดยโสธร</v>
      </c>
      <c r="E53" s="561"/>
      <c r="F53" s="561"/>
      <c r="G53" s="561"/>
      <c r="H53" s="561"/>
      <c r="I53" s="128" t="s">
        <v>91</v>
      </c>
      <c r="J53" s="560" t="str">
        <f>+J3</f>
        <v>สพป.ยโสธร เขต 2</v>
      </c>
      <c r="K53" s="560"/>
      <c r="L53" s="9"/>
    </row>
    <row r="54" spans="1:13" ht="22.5" thickTop="1" x14ac:dyDescent="0.5">
      <c r="A54" s="427" t="s">
        <v>3</v>
      </c>
      <c r="B54" s="445" t="s">
        <v>4</v>
      </c>
      <c r="C54" s="446"/>
      <c r="D54" s="446"/>
      <c r="E54" s="446"/>
      <c r="F54" s="601" t="s">
        <v>11</v>
      </c>
      <c r="G54" s="454" t="s">
        <v>13</v>
      </c>
      <c r="H54" s="597" t="s">
        <v>19</v>
      </c>
      <c r="I54" s="598"/>
      <c r="J54" s="597" t="s">
        <v>15</v>
      </c>
      <c r="K54" s="598"/>
      <c r="L54" s="599" t="s">
        <v>17</v>
      </c>
      <c r="M54" s="427" t="s">
        <v>5</v>
      </c>
    </row>
    <row r="55" spans="1:13" ht="22.5" thickBot="1" x14ac:dyDescent="0.55000000000000004">
      <c r="A55" s="428"/>
      <c r="B55" s="447"/>
      <c r="C55" s="448"/>
      <c r="D55" s="448"/>
      <c r="E55" s="448"/>
      <c r="F55" s="602"/>
      <c r="G55" s="455"/>
      <c r="H55" s="20" t="s">
        <v>26</v>
      </c>
      <c r="I55" s="20" t="s">
        <v>16</v>
      </c>
      <c r="J55" s="20" t="s">
        <v>26</v>
      </c>
      <c r="K55" s="20" t="s">
        <v>16</v>
      </c>
      <c r="L55" s="600"/>
      <c r="M55" s="428"/>
    </row>
    <row r="56" spans="1:13" ht="18.75" customHeight="1" thickTop="1" x14ac:dyDescent="0.5">
      <c r="A56" s="106"/>
      <c r="B56" s="439"/>
      <c r="C56" s="440"/>
      <c r="D56" s="440"/>
      <c r="E56" s="441"/>
      <c r="F56" s="107">
        <v>23</v>
      </c>
      <c r="G56" s="108"/>
      <c r="H56" s="109">
        <v>24</v>
      </c>
      <c r="I56" s="202">
        <f t="shared" ref="I56:I69" si="7">SUM(H56)*$F56</f>
        <v>552</v>
      </c>
      <c r="J56" s="111">
        <v>25</v>
      </c>
      <c r="K56" s="202">
        <f t="shared" ref="K56:K62" si="8">SUM(J56)*$F56</f>
        <v>575</v>
      </c>
      <c r="L56" s="204">
        <f t="shared" ref="L56:L69" si="9">SUM(,I56,K56)</f>
        <v>1127</v>
      </c>
      <c r="M56" s="108"/>
    </row>
    <row r="57" spans="1:13" ht="18.75" customHeight="1" x14ac:dyDescent="0.5">
      <c r="A57" s="130"/>
      <c r="B57" s="552"/>
      <c r="C57" s="553"/>
      <c r="D57" s="553"/>
      <c r="E57" s="554"/>
      <c r="F57" s="114">
        <v>26</v>
      </c>
      <c r="G57" s="115"/>
      <c r="H57" s="116">
        <v>222</v>
      </c>
      <c r="I57" s="202">
        <f t="shared" si="7"/>
        <v>5772</v>
      </c>
      <c r="J57" s="131">
        <v>27</v>
      </c>
      <c r="K57" s="202">
        <f t="shared" si="8"/>
        <v>702</v>
      </c>
      <c r="L57" s="204">
        <f t="shared" si="9"/>
        <v>6474</v>
      </c>
      <c r="M57" s="115"/>
    </row>
    <row r="58" spans="1:13" ht="18.75" customHeight="1" x14ac:dyDescent="0.5">
      <c r="A58" s="132"/>
      <c r="B58" s="552"/>
      <c r="C58" s="553"/>
      <c r="D58" s="553"/>
      <c r="E58" s="554"/>
      <c r="F58" s="133"/>
      <c r="G58" s="134"/>
      <c r="H58" s="112"/>
      <c r="I58" s="202">
        <f t="shared" si="7"/>
        <v>0</v>
      </c>
      <c r="J58" s="135"/>
      <c r="K58" s="202">
        <f t="shared" si="8"/>
        <v>0</v>
      </c>
      <c r="L58" s="204">
        <f t="shared" si="9"/>
        <v>0</v>
      </c>
      <c r="M58" s="136"/>
    </row>
    <row r="59" spans="1:13" ht="18.75" customHeight="1" x14ac:dyDescent="0.5">
      <c r="A59" s="130"/>
      <c r="B59" s="562"/>
      <c r="C59" s="563"/>
      <c r="D59" s="563"/>
      <c r="E59" s="564"/>
      <c r="F59" s="133"/>
      <c r="G59" s="134"/>
      <c r="H59" s="112"/>
      <c r="I59" s="205">
        <f t="shared" si="7"/>
        <v>0</v>
      </c>
      <c r="J59" s="135"/>
      <c r="K59" s="205">
        <f t="shared" si="8"/>
        <v>0</v>
      </c>
      <c r="L59" s="208">
        <f t="shared" si="9"/>
        <v>0</v>
      </c>
      <c r="M59" s="136"/>
    </row>
    <row r="60" spans="1:13" ht="18.75" customHeight="1" x14ac:dyDescent="0.5">
      <c r="A60" s="139"/>
      <c r="B60" s="555"/>
      <c r="C60" s="556"/>
      <c r="D60" s="556"/>
      <c r="E60" s="557"/>
      <c r="F60" s="144"/>
      <c r="G60" s="134"/>
      <c r="H60" s="112"/>
      <c r="I60" s="205">
        <f t="shared" si="7"/>
        <v>0</v>
      </c>
      <c r="J60" s="142"/>
      <c r="K60" s="202">
        <f t="shared" si="8"/>
        <v>0</v>
      </c>
      <c r="L60" s="208">
        <f t="shared" si="9"/>
        <v>0</v>
      </c>
      <c r="M60" s="143"/>
    </row>
    <row r="61" spans="1:13" ht="18.75" customHeight="1" x14ac:dyDescent="0.5">
      <c r="A61" s="139"/>
      <c r="B61" s="555"/>
      <c r="C61" s="556"/>
      <c r="D61" s="556"/>
      <c r="E61" s="557"/>
      <c r="F61" s="144"/>
      <c r="G61" s="134"/>
      <c r="H61" s="112"/>
      <c r="I61" s="202">
        <f t="shared" si="7"/>
        <v>0</v>
      </c>
      <c r="J61" s="142"/>
      <c r="K61" s="202">
        <f t="shared" si="8"/>
        <v>0</v>
      </c>
      <c r="L61" s="204">
        <f t="shared" si="9"/>
        <v>0</v>
      </c>
      <c r="M61" s="143"/>
    </row>
    <row r="62" spans="1:13" ht="18.75" customHeight="1" x14ac:dyDescent="0.5">
      <c r="A62" s="139"/>
      <c r="B62" s="555"/>
      <c r="C62" s="556"/>
      <c r="D62" s="556"/>
      <c r="E62" s="557"/>
      <c r="F62" s="133"/>
      <c r="G62" s="134"/>
      <c r="H62" s="112"/>
      <c r="I62" s="205">
        <f t="shared" si="7"/>
        <v>0</v>
      </c>
      <c r="J62" s="142"/>
      <c r="K62" s="205">
        <f t="shared" si="8"/>
        <v>0</v>
      </c>
      <c r="L62" s="208">
        <f t="shared" si="9"/>
        <v>0</v>
      </c>
      <c r="M62" s="143"/>
    </row>
    <row r="63" spans="1:13" ht="18.75" customHeight="1" x14ac:dyDescent="0.5">
      <c r="A63" s="130"/>
      <c r="B63" s="552"/>
      <c r="C63" s="553"/>
      <c r="D63" s="553"/>
      <c r="E63" s="554"/>
      <c r="F63" s="145"/>
      <c r="G63" s="146"/>
      <c r="H63" s="147"/>
      <c r="I63" s="202">
        <f t="shared" si="7"/>
        <v>0</v>
      </c>
      <c r="J63" s="148"/>
      <c r="K63" s="209">
        <f>SUM(K60:K62)</f>
        <v>0</v>
      </c>
      <c r="L63" s="204">
        <f t="shared" si="9"/>
        <v>0</v>
      </c>
      <c r="M63" s="143"/>
    </row>
    <row r="64" spans="1:13" ht="18.75" customHeight="1" x14ac:dyDescent="0.5">
      <c r="A64" s="139"/>
      <c r="B64" s="552"/>
      <c r="C64" s="553"/>
      <c r="D64" s="553"/>
      <c r="E64" s="554"/>
      <c r="F64" s="133"/>
      <c r="G64" s="134"/>
      <c r="H64" s="112"/>
      <c r="I64" s="205">
        <f t="shared" si="7"/>
        <v>0</v>
      </c>
      <c r="J64" s="135"/>
      <c r="K64" s="202">
        <f t="shared" ref="K64:K69" si="10">SUM(J64)*$F64</f>
        <v>0</v>
      </c>
      <c r="L64" s="208">
        <f t="shared" si="9"/>
        <v>0</v>
      </c>
      <c r="M64" s="136"/>
    </row>
    <row r="65" spans="1:13" ht="18.75" customHeight="1" x14ac:dyDescent="0.5">
      <c r="A65" s="139"/>
      <c r="B65" s="555"/>
      <c r="C65" s="556"/>
      <c r="D65" s="556"/>
      <c r="E65" s="557"/>
      <c r="F65" s="133"/>
      <c r="G65" s="134"/>
      <c r="H65" s="112"/>
      <c r="I65" s="202">
        <f t="shared" si="7"/>
        <v>0</v>
      </c>
      <c r="J65" s="142"/>
      <c r="K65" s="202">
        <f t="shared" si="10"/>
        <v>0</v>
      </c>
      <c r="L65" s="204">
        <f t="shared" si="9"/>
        <v>0</v>
      </c>
      <c r="M65" s="143"/>
    </row>
    <row r="66" spans="1:13" ht="18.75" customHeight="1" x14ac:dyDescent="0.5">
      <c r="A66" s="139"/>
      <c r="B66" s="555"/>
      <c r="C66" s="556"/>
      <c r="D66" s="556"/>
      <c r="E66" s="557"/>
      <c r="F66" s="133"/>
      <c r="G66" s="134"/>
      <c r="H66" s="112"/>
      <c r="I66" s="205">
        <f t="shared" si="7"/>
        <v>0</v>
      </c>
      <c r="J66" s="142"/>
      <c r="K66" s="202">
        <f t="shared" si="10"/>
        <v>0</v>
      </c>
      <c r="L66" s="208">
        <f t="shared" si="9"/>
        <v>0</v>
      </c>
      <c r="M66" s="143"/>
    </row>
    <row r="67" spans="1:13" ht="18.75" customHeight="1" x14ac:dyDescent="0.5">
      <c r="A67" s="139"/>
      <c r="B67" s="555"/>
      <c r="C67" s="556"/>
      <c r="D67" s="556"/>
      <c r="E67" s="557"/>
      <c r="F67" s="133"/>
      <c r="G67" s="134"/>
      <c r="H67" s="112"/>
      <c r="I67" s="202">
        <f t="shared" si="7"/>
        <v>0</v>
      </c>
      <c r="J67" s="142"/>
      <c r="K67" s="205">
        <f t="shared" si="10"/>
        <v>0</v>
      </c>
      <c r="L67" s="204">
        <f t="shared" si="9"/>
        <v>0</v>
      </c>
      <c r="M67" s="143"/>
    </row>
    <row r="68" spans="1:13" ht="18.75" customHeight="1" x14ac:dyDescent="0.5">
      <c r="A68" s="130"/>
      <c r="B68" s="555"/>
      <c r="C68" s="556"/>
      <c r="D68" s="556"/>
      <c r="E68" s="557"/>
      <c r="F68" s="150"/>
      <c r="G68" s="151"/>
      <c r="H68" s="112"/>
      <c r="I68" s="205">
        <f t="shared" si="7"/>
        <v>0</v>
      </c>
      <c r="J68" s="148"/>
      <c r="K68" s="202">
        <f t="shared" si="10"/>
        <v>0</v>
      </c>
      <c r="L68" s="208">
        <f t="shared" si="9"/>
        <v>0</v>
      </c>
      <c r="M68" s="143"/>
    </row>
    <row r="69" spans="1:13" ht="18.75" customHeight="1" thickBot="1" x14ac:dyDescent="0.55000000000000004">
      <c r="A69" s="139"/>
      <c r="B69" s="569"/>
      <c r="C69" s="570"/>
      <c r="D69" s="570"/>
      <c r="E69" s="571"/>
      <c r="F69" s="153"/>
      <c r="G69" s="154"/>
      <c r="H69" s="138"/>
      <c r="I69" s="202">
        <f t="shared" si="7"/>
        <v>0</v>
      </c>
      <c r="J69" s="135"/>
      <c r="K69" s="202">
        <f t="shared" si="10"/>
        <v>0</v>
      </c>
      <c r="L69" s="204">
        <f t="shared" si="9"/>
        <v>0</v>
      </c>
      <c r="M69" s="136"/>
    </row>
    <row r="70" spans="1:13" ht="18.75" customHeight="1" x14ac:dyDescent="0.5">
      <c r="A70" s="155"/>
      <c r="B70" s="156"/>
      <c r="C70" s="157"/>
      <c r="D70" s="158"/>
      <c r="E70" s="159" t="s">
        <v>84</v>
      </c>
      <c r="F70" s="160"/>
      <c r="G70" s="161"/>
      <c r="H70" s="162"/>
      <c r="I70" s="206">
        <f>SUM(I56:I69)</f>
        <v>6324</v>
      </c>
      <c r="J70" s="164"/>
      <c r="K70" s="210">
        <f>SUM(K56:K69)</f>
        <v>1277</v>
      </c>
      <c r="L70" s="210">
        <f>SUM(L56:L69)</f>
        <v>7601</v>
      </c>
      <c r="M70" s="166"/>
    </row>
    <row r="71" spans="1:13" ht="18.75" customHeight="1" thickBot="1" x14ac:dyDescent="0.55000000000000004">
      <c r="A71" s="167"/>
      <c r="B71" s="156"/>
      <c r="C71" s="157"/>
      <c r="D71" s="158"/>
      <c r="E71" s="159" t="s">
        <v>85</v>
      </c>
      <c r="F71" s="160"/>
      <c r="G71" s="161"/>
      <c r="H71" s="168"/>
      <c r="I71" s="207">
        <f>SUM(I46+I70)</f>
        <v>11412</v>
      </c>
      <c r="J71" s="170"/>
      <c r="K71" s="207">
        <f>SUM(K46+K70)</f>
        <v>6387</v>
      </c>
      <c r="L71" s="207">
        <f>SUM(L46+L70)</f>
        <v>17799</v>
      </c>
      <c r="M71" s="171"/>
    </row>
    <row r="72" spans="1:13" ht="18.75" customHeight="1" x14ac:dyDescent="0.5">
      <c r="A72" s="96"/>
      <c r="B72" s="96"/>
      <c r="C72" s="96"/>
      <c r="E72" s="96"/>
      <c r="F72" s="23"/>
      <c r="G72" s="23"/>
      <c r="H72" s="23"/>
      <c r="I72" s="22"/>
      <c r="J72" s="22"/>
      <c r="K72" s="22"/>
      <c r="L72" s="22"/>
      <c r="M72" s="23"/>
    </row>
    <row r="73" spans="1:13" ht="18.75" customHeight="1" x14ac:dyDescent="0.5">
      <c r="A73" s="279"/>
      <c r="B73" s="279"/>
      <c r="C73" s="279"/>
      <c r="E73" s="596" t="s">
        <v>92</v>
      </c>
      <c r="F73" s="596"/>
      <c r="G73" s="596"/>
      <c r="H73" s="596"/>
      <c r="I73" s="596" t="s">
        <v>93</v>
      </c>
      <c r="J73" s="596"/>
      <c r="K73" s="596"/>
      <c r="L73" s="596"/>
      <c r="M73" s="280"/>
    </row>
    <row r="74" spans="1:13" ht="24" x14ac:dyDescent="0.5">
      <c r="A74" s="279"/>
      <c r="B74" s="279"/>
      <c r="C74" s="279"/>
      <c r="E74" s="595" t="str">
        <f>"("&amp;(+'1.แบบกรอกรายละเอียด'!B7)&amp;")"</f>
        <v>(นายสมศักดิ์ ประสพสุข)</v>
      </c>
      <c r="F74" s="595"/>
      <c r="G74" s="306"/>
      <c r="H74" s="306"/>
      <c r="I74" s="595" t="str">
        <f>"("&amp;(+'1.แบบกรอกรายละเอียด'!B10)&amp;")"</f>
        <v>(นายภัณฑจิตร  จริงจัง)</v>
      </c>
      <c r="J74" s="595"/>
      <c r="K74" s="595"/>
      <c r="L74" s="306"/>
      <c r="M74" s="280"/>
    </row>
    <row r="75" spans="1:13" ht="18.75" customHeight="1" x14ac:dyDescent="0.5">
      <c r="A75" s="279"/>
      <c r="B75" s="279"/>
      <c r="C75" s="279"/>
      <c r="E75" s="307"/>
      <c r="F75" s="307"/>
      <c r="G75" s="307"/>
      <c r="H75" s="307"/>
      <c r="I75" s="595" t="str">
        <f>+'1.แบบกรอกรายละเอียด'!B11</f>
        <v>ผู้อำนวยการโรงเรียนบ้านเด็กสมบูรณ์</v>
      </c>
      <c r="J75" s="595"/>
      <c r="K75" s="595"/>
      <c r="L75" s="306"/>
      <c r="M75" s="280"/>
    </row>
    <row r="76" spans="1:13" ht="24" x14ac:dyDescent="0.55000000000000004">
      <c r="A76" s="442" t="s">
        <v>25</v>
      </c>
      <c r="B76" s="442"/>
      <c r="C76" s="442"/>
      <c r="D76" s="442"/>
      <c r="E76" s="442"/>
      <c r="F76" s="442"/>
      <c r="G76" s="442"/>
      <c r="H76" s="442"/>
      <c r="I76" s="442"/>
      <c r="J76" s="442"/>
      <c r="K76" s="442"/>
      <c r="L76" s="102" t="s">
        <v>90</v>
      </c>
      <c r="M76" s="102"/>
    </row>
    <row r="77" spans="1:13" ht="24" x14ac:dyDescent="0.5">
      <c r="A77" s="21" t="s">
        <v>78</v>
      </c>
      <c r="B77" s="21"/>
      <c r="C77" s="281"/>
      <c r="D77" s="281"/>
      <c r="E77" s="443" t="str">
        <f>+E2</f>
        <v>ปรับปรุงซ่อมแซมอาคารเรียน ป.1 ซ</v>
      </c>
      <c r="F77" s="443"/>
      <c r="G77" s="443"/>
      <c r="H77" s="443"/>
      <c r="I77" s="96"/>
      <c r="J77" s="281"/>
      <c r="K77" s="281"/>
      <c r="L77" s="104"/>
      <c r="M77" s="104"/>
    </row>
    <row r="78" spans="1:13" ht="22.5" thickBot="1" x14ac:dyDescent="0.55000000000000004">
      <c r="A78" s="437" t="s">
        <v>0</v>
      </c>
      <c r="B78" s="437"/>
      <c r="C78" s="437"/>
      <c r="D78" s="561" t="str">
        <f>+D53</f>
        <v>โรงเรียนบ้านเด็กสมบูรณ์  ตำบลกุดชุม  อำเภอกุดชุม  จังหวัดยโสธร</v>
      </c>
      <c r="E78" s="561"/>
      <c r="F78" s="561"/>
      <c r="G78" s="561"/>
      <c r="H78" s="561"/>
      <c r="I78" s="128" t="s">
        <v>91</v>
      </c>
      <c r="J78" s="560" t="str">
        <f>+J3</f>
        <v>สพป.ยโสธร เขต 2</v>
      </c>
      <c r="K78" s="560"/>
      <c r="L78" s="9"/>
    </row>
    <row r="79" spans="1:13" ht="22.5" thickTop="1" x14ac:dyDescent="0.5">
      <c r="A79" s="427" t="s">
        <v>3</v>
      </c>
      <c r="B79" s="445" t="s">
        <v>4</v>
      </c>
      <c r="C79" s="446"/>
      <c r="D79" s="446"/>
      <c r="E79" s="446"/>
      <c r="F79" s="601" t="s">
        <v>11</v>
      </c>
      <c r="G79" s="454" t="s">
        <v>13</v>
      </c>
      <c r="H79" s="597" t="s">
        <v>19</v>
      </c>
      <c r="I79" s="598"/>
      <c r="J79" s="597" t="s">
        <v>15</v>
      </c>
      <c r="K79" s="598"/>
      <c r="L79" s="599" t="s">
        <v>17</v>
      </c>
      <c r="M79" s="427" t="s">
        <v>5</v>
      </c>
    </row>
    <row r="80" spans="1:13" ht="22.5" thickBot="1" x14ac:dyDescent="0.55000000000000004">
      <c r="A80" s="428"/>
      <c r="B80" s="447"/>
      <c r="C80" s="448"/>
      <c r="D80" s="448"/>
      <c r="E80" s="448"/>
      <c r="F80" s="602"/>
      <c r="G80" s="455"/>
      <c r="H80" s="20" t="s">
        <v>26</v>
      </c>
      <c r="I80" s="20" t="s">
        <v>16</v>
      </c>
      <c r="J80" s="20" t="s">
        <v>26</v>
      </c>
      <c r="K80" s="20" t="s">
        <v>16</v>
      </c>
      <c r="L80" s="600"/>
      <c r="M80" s="428"/>
    </row>
    <row r="81" spans="1:13" ht="18.75" customHeight="1" thickTop="1" x14ac:dyDescent="0.5">
      <c r="A81" s="106"/>
      <c r="B81" s="439"/>
      <c r="C81" s="440"/>
      <c r="D81" s="440"/>
      <c r="E81" s="441"/>
      <c r="F81" s="107">
        <v>23</v>
      </c>
      <c r="G81" s="108"/>
      <c r="H81" s="109">
        <v>24</v>
      </c>
      <c r="I81" s="202">
        <f t="shared" ref="I81:I93" si="11">SUM(H81)*$F81</f>
        <v>552</v>
      </c>
      <c r="J81" s="111">
        <v>25</v>
      </c>
      <c r="K81" s="202">
        <f t="shared" ref="K81:K87" si="12">SUM(J81)*$F81</f>
        <v>575</v>
      </c>
      <c r="L81" s="204">
        <f t="shared" ref="L81:L93" si="13">SUM(,I81,K81)</f>
        <v>1127</v>
      </c>
      <c r="M81" s="108"/>
    </row>
    <row r="82" spans="1:13" ht="18.75" customHeight="1" x14ac:dyDescent="0.5">
      <c r="A82" s="130"/>
      <c r="B82" s="552"/>
      <c r="C82" s="553"/>
      <c r="D82" s="553"/>
      <c r="E82" s="554"/>
      <c r="F82" s="114">
        <v>26</v>
      </c>
      <c r="G82" s="115"/>
      <c r="H82" s="116">
        <v>222</v>
      </c>
      <c r="I82" s="202">
        <f t="shared" si="11"/>
        <v>5772</v>
      </c>
      <c r="J82" s="131">
        <v>27</v>
      </c>
      <c r="K82" s="202">
        <f t="shared" si="12"/>
        <v>702</v>
      </c>
      <c r="L82" s="204">
        <f t="shared" si="13"/>
        <v>6474</v>
      </c>
      <c r="M82" s="115"/>
    </row>
    <row r="83" spans="1:13" ht="18.75" customHeight="1" x14ac:dyDescent="0.5">
      <c r="A83" s="132"/>
      <c r="B83" s="552"/>
      <c r="C83" s="553"/>
      <c r="D83" s="553"/>
      <c r="E83" s="554"/>
      <c r="F83" s="133"/>
      <c r="G83" s="134"/>
      <c r="H83" s="112"/>
      <c r="I83" s="202">
        <f t="shared" si="11"/>
        <v>0</v>
      </c>
      <c r="J83" s="135"/>
      <c r="K83" s="202">
        <f t="shared" si="12"/>
        <v>0</v>
      </c>
      <c r="L83" s="204">
        <f t="shared" si="13"/>
        <v>0</v>
      </c>
      <c r="M83" s="136"/>
    </row>
    <row r="84" spans="1:13" ht="18.75" customHeight="1" x14ac:dyDescent="0.5">
      <c r="A84" s="130"/>
      <c r="B84" s="562"/>
      <c r="C84" s="563"/>
      <c r="D84" s="563"/>
      <c r="E84" s="564"/>
      <c r="F84" s="133"/>
      <c r="G84" s="134"/>
      <c r="H84" s="112"/>
      <c r="I84" s="205">
        <f t="shared" si="11"/>
        <v>0</v>
      </c>
      <c r="J84" s="135"/>
      <c r="K84" s="205">
        <f t="shared" si="12"/>
        <v>0</v>
      </c>
      <c r="L84" s="208">
        <f t="shared" si="13"/>
        <v>0</v>
      </c>
      <c r="M84" s="136"/>
    </row>
    <row r="85" spans="1:13" ht="18.75" customHeight="1" x14ac:dyDescent="0.5">
      <c r="A85" s="139"/>
      <c r="B85" s="555"/>
      <c r="C85" s="556"/>
      <c r="D85" s="556"/>
      <c r="E85" s="557"/>
      <c r="F85" s="133"/>
      <c r="G85" s="134"/>
      <c r="H85" s="112"/>
      <c r="I85" s="202">
        <f t="shared" si="11"/>
        <v>0</v>
      </c>
      <c r="J85" s="142"/>
      <c r="K85" s="202">
        <f t="shared" si="12"/>
        <v>0</v>
      </c>
      <c r="L85" s="204">
        <f t="shared" si="13"/>
        <v>0</v>
      </c>
      <c r="M85" s="143"/>
    </row>
    <row r="86" spans="1:13" ht="18.75" customHeight="1" x14ac:dyDescent="0.5">
      <c r="A86" s="139"/>
      <c r="B86" s="555"/>
      <c r="C86" s="556"/>
      <c r="D86" s="556"/>
      <c r="E86" s="557"/>
      <c r="F86" s="144"/>
      <c r="G86" s="134"/>
      <c r="H86" s="112"/>
      <c r="I86" s="202">
        <f t="shared" si="11"/>
        <v>0</v>
      </c>
      <c r="J86" s="142"/>
      <c r="K86" s="202">
        <f t="shared" si="12"/>
        <v>0</v>
      </c>
      <c r="L86" s="204">
        <f t="shared" si="13"/>
        <v>0</v>
      </c>
      <c r="M86" s="143"/>
    </row>
    <row r="87" spans="1:13" ht="18.75" customHeight="1" x14ac:dyDescent="0.5">
      <c r="A87" s="139"/>
      <c r="B87" s="555"/>
      <c r="C87" s="556"/>
      <c r="D87" s="556"/>
      <c r="E87" s="557"/>
      <c r="F87" s="133"/>
      <c r="G87" s="134"/>
      <c r="H87" s="112"/>
      <c r="I87" s="205">
        <f t="shared" si="11"/>
        <v>0</v>
      </c>
      <c r="J87" s="142"/>
      <c r="K87" s="205">
        <f t="shared" si="12"/>
        <v>0</v>
      </c>
      <c r="L87" s="208">
        <f t="shared" si="13"/>
        <v>0</v>
      </c>
      <c r="M87" s="143"/>
    </row>
    <row r="88" spans="1:13" ht="18.75" customHeight="1" x14ac:dyDescent="0.5">
      <c r="A88" s="139"/>
      <c r="B88" s="552"/>
      <c r="C88" s="553"/>
      <c r="D88" s="553"/>
      <c r="E88" s="554"/>
      <c r="F88" s="133"/>
      <c r="G88" s="134"/>
      <c r="H88" s="112"/>
      <c r="I88" s="205">
        <f t="shared" si="11"/>
        <v>0</v>
      </c>
      <c r="J88" s="135"/>
      <c r="K88" s="202">
        <f t="shared" ref="K88:K93" si="14">SUM(J88)*$F88</f>
        <v>0</v>
      </c>
      <c r="L88" s="208">
        <f t="shared" si="13"/>
        <v>0</v>
      </c>
      <c r="M88" s="136"/>
    </row>
    <row r="89" spans="1:13" ht="18.75" customHeight="1" x14ac:dyDescent="0.5">
      <c r="A89" s="139"/>
      <c r="B89" s="555"/>
      <c r="C89" s="556"/>
      <c r="D89" s="556"/>
      <c r="E89" s="557"/>
      <c r="F89" s="133"/>
      <c r="G89" s="134"/>
      <c r="H89" s="112"/>
      <c r="I89" s="202">
        <f t="shared" si="11"/>
        <v>0</v>
      </c>
      <c r="J89" s="142"/>
      <c r="K89" s="202">
        <f t="shared" si="14"/>
        <v>0</v>
      </c>
      <c r="L89" s="204">
        <f t="shared" si="13"/>
        <v>0</v>
      </c>
      <c r="M89" s="143"/>
    </row>
    <row r="90" spans="1:13" ht="18.75" customHeight="1" x14ac:dyDescent="0.5">
      <c r="A90" s="139"/>
      <c r="B90" s="555"/>
      <c r="C90" s="556"/>
      <c r="D90" s="556"/>
      <c r="E90" s="557"/>
      <c r="F90" s="133"/>
      <c r="G90" s="134"/>
      <c r="H90" s="112"/>
      <c r="I90" s="205">
        <f t="shared" si="11"/>
        <v>0</v>
      </c>
      <c r="J90" s="142"/>
      <c r="K90" s="202">
        <f t="shared" si="14"/>
        <v>0</v>
      </c>
      <c r="L90" s="208">
        <f t="shared" si="13"/>
        <v>0</v>
      </c>
      <c r="M90" s="143"/>
    </row>
    <row r="91" spans="1:13" ht="18.75" customHeight="1" x14ac:dyDescent="0.5">
      <c r="A91" s="139"/>
      <c r="B91" s="555"/>
      <c r="C91" s="556"/>
      <c r="D91" s="556"/>
      <c r="E91" s="557"/>
      <c r="F91" s="133"/>
      <c r="G91" s="134"/>
      <c r="H91" s="112"/>
      <c r="I91" s="202">
        <f t="shared" si="11"/>
        <v>0</v>
      </c>
      <c r="J91" s="142"/>
      <c r="K91" s="205">
        <f t="shared" si="14"/>
        <v>0</v>
      </c>
      <c r="L91" s="204">
        <f t="shared" si="13"/>
        <v>0</v>
      </c>
      <c r="M91" s="143"/>
    </row>
    <row r="92" spans="1:13" ht="18.75" customHeight="1" x14ac:dyDescent="0.5">
      <c r="A92" s="130"/>
      <c r="B92" s="555"/>
      <c r="C92" s="556"/>
      <c r="D92" s="556"/>
      <c r="E92" s="557"/>
      <c r="F92" s="150"/>
      <c r="G92" s="151"/>
      <c r="H92" s="112"/>
      <c r="I92" s="205">
        <f t="shared" si="11"/>
        <v>0</v>
      </c>
      <c r="J92" s="148"/>
      <c r="K92" s="202">
        <f t="shared" si="14"/>
        <v>0</v>
      </c>
      <c r="L92" s="208">
        <f t="shared" si="13"/>
        <v>0</v>
      </c>
      <c r="M92" s="143"/>
    </row>
    <row r="93" spans="1:13" ht="18.75" customHeight="1" thickBot="1" x14ac:dyDescent="0.55000000000000004">
      <c r="A93" s="139"/>
      <c r="B93" s="569"/>
      <c r="C93" s="570"/>
      <c r="D93" s="570"/>
      <c r="E93" s="571"/>
      <c r="F93" s="153"/>
      <c r="G93" s="154"/>
      <c r="H93" s="138"/>
      <c r="I93" s="202">
        <f t="shared" si="11"/>
        <v>0</v>
      </c>
      <c r="J93" s="135"/>
      <c r="K93" s="202">
        <f t="shared" si="14"/>
        <v>0</v>
      </c>
      <c r="L93" s="204">
        <f t="shared" si="13"/>
        <v>0</v>
      </c>
      <c r="M93" s="136"/>
    </row>
    <row r="94" spans="1:13" ht="18.75" customHeight="1" x14ac:dyDescent="0.5">
      <c r="A94" s="155"/>
      <c r="B94" s="156"/>
      <c r="C94" s="157"/>
      <c r="D94" s="158"/>
      <c r="E94" s="159" t="s">
        <v>95</v>
      </c>
      <c r="F94" s="160"/>
      <c r="G94" s="161"/>
      <c r="H94" s="162"/>
      <c r="I94" s="206">
        <f>SUM(I81:I93)</f>
        <v>6324</v>
      </c>
      <c r="J94" s="164"/>
      <c r="K94" s="210">
        <f>SUM(K81:K93)</f>
        <v>1277</v>
      </c>
      <c r="L94" s="210">
        <f>SUM(L81:L93)</f>
        <v>7601</v>
      </c>
      <c r="M94" s="166"/>
    </row>
    <row r="95" spans="1:13" ht="18.75" customHeight="1" thickBot="1" x14ac:dyDescent="0.55000000000000004">
      <c r="A95" s="167"/>
      <c r="B95" s="156"/>
      <c r="C95" s="157"/>
      <c r="D95" s="158"/>
      <c r="E95" s="159" t="s">
        <v>96</v>
      </c>
      <c r="F95" s="160"/>
      <c r="G95" s="161"/>
      <c r="H95" s="168"/>
      <c r="I95" s="207">
        <f>SUM(I71+I94)</f>
        <v>17736</v>
      </c>
      <c r="J95" s="170"/>
      <c r="K95" s="207">
        <f>SUM(K71+K94)</f>
        <v>7664</v>
      </c>
      <c r="L95" s="207">
        <f>SUM(L71+L94)</f>
        <v>25400</v>
      </c>
      <c r="M95" s="171"/>
    </row>
    <row r="96" spans="1:13" ht="15.75" customHeight="1" x14ac:dyDescent="0.5">
      <c r="A96" s="96"/>
      <c r="B96" s="96"/>
      <c r="C96" s="96"/>
      <c r="E96" s="96"/>
      <c r="F96" s="23"/>
      <c r="G96" s="23"/>
      <c r="H96" s="23"/>
      <c r="I96" s="22"/>
      <c r="J96" s="22"/>
      <c r="K96" s="22"/>
      <c r="L96" s="22"/>
      <c r="M96" s="23"/>
    </row>
    <row r="97" spans="1:13" ht="24" x14ac:dyDescent="0.5">
      <c r="A97" s="279"/>
      <c r="B97" s="279"/>
      <c r="C97" s="279"/>
      <c r="E97" s="596" t="s">
        <v>126</v>
      </c>
      <c r="F97" s="596"/>
      <c r="G97" s="596"/>
      <c r="H97" s="596"/>
      <c r="I97" s="596" t="s">
        <v>127</v>
      </c>
      <c r="J97" s="596"/>
      <c r="K97" s="596"/>
      <c r="L97" s="596"/>
      <c r="M97" s="280"/>
    </row>
    <row r="98" spans="1:13" ht="24" x14ac:dyDescent="0.5">
      <c r="A98" s="279"/>
      <c r="B98" s="279"/>
      <c r="C98" s="279"/>
      <c r="E98" s="308" t="str">
        <f>"("&amp;(+'1.แบบกรอกรายละเอียด'!B7)&amp;")"</f>
        <v>(นายสมศักดิ์ ประสพสุข)</v>
      </c>
      <c r="F98" s="306"/>
      <c r="G98" s="306"/>
      <c r="H98" s="306"/>
      <c r="I98" s="595" t="str">
        <f>"("&amp;(+'1.แบบกรอกรายละเอียด'!B10)&amp;")"</f>
        <v>(นายภัณฑจิตร  จริงจัง)</v>
      </c>
      <c r="J98" s="595"/>
      <c r="K98" s="595"/>
      <c r="L98" s="306"/>
      <c r="M98" s="280"/>
    </row>
    <row r="99" spans="1:13" ht="24" x14ac:dyDescent="0.5">
      <c r="A99" s="279"/>
      <c r="B99" s="279"/>
      <c r="C99" s="279"/>
      <c r="E99" s="307"/>
      <c r="F99" s="307"/>
      <c r="G99" s="307"/>
      <c r="H99" s="307"/>
      <c r="I99" s="595" t="str">
        <f>+'1.แบบกรอกรายละเอียด'!B11</f>
        <v>ผู้อำนวยการโรงเรียนบ้านเด็กสมบูรณ์</v>
      </c>
      <c r="J99" s="595"/>
      <c r="K99" s="595"/>
      <c r="L99" s="306"/>
      <c r="M99" s="280"/>
    </row>
    <row r="100" spans="1:13" ht="18.75" customHeight="1" x14ac:dyDescent="0.5"/>
    <row r="101" spans="1:13" ht="18.75" customHeight="1" x14ac:dyDescent="0.5"/>
    <row r="102" spans="1:13" ht="18.75" customHeight="1" x14ac:dyDescent="0.5"/>
    <row r="103" spans="1:13" ht="18.75" customHeight="1" x14ac:dyDescent="0.5"/>
    <row r="104" spans="1:13" ht="18.75" customHeight="1" x14ac:dyDescent="0.5"/>
    <row r="105" spans="1:13" ht="18.75" customHeight="1" x14ac:dyDescent="0.5"/>
    <row r="106" spans="1:13" ht="18.75" customHeight="1" x14ac:dyDescent="0.5"/>
    <row r="107" spans="1:13" ht="18.75" customHeight="1" x14ac:dyDescent="0.5">
      <c r="M107" s="172"/>
    </row>
    <row r="108" spans="1:13" ht="18.75" customHeight="1" x14ac:dyDescent="0.5"/>
    <row r="109" spans="1:13" ht="18.75" customHeight="1" x14ac:dyDescent="0.5"/>
    <row r="110" spans="1:13" ht="18.75" customHeight="1" x14ac:dyDescent="0.5"/>
    <row r="111" spans="1:13" ht="18.75" customHeight="1" x14ac:dyDescent="0.5"/>
    <row r="112" spans="1:13" ht="18.75" customHeight="1" x14ac:dyDescent="0.5"/>
    <row r="113" ht="18.75" customHeight="1" x14ac:dyDescent="0.5"/>
    <row r="114" ht="18.75" customHeight="1" x14ac:dyDescent="0.5"/>
    <row r="115" ht="18.75" customHeight="1" x14ac:dyDescent="0.5"/>
    <row r="116" ht="18.75" customHeight="1" x14ac:dyDescent="0.5"/>
  </sheetData>
  <protectedRanges>
    <protectedRange sqref="D3" name="Range1"/>
  </protectedRanges>
  <mergeCells count="131">
    <mergeCell ref="B93:E93"/>
    <mergeCell ref="B37:E37"/>
    <mergeCell ref="B40:E40"/>
    <mergeCell ref="B41:E41"/>
    <mergeCell ref="B42:E42"/>
    <mergeCell ref="B43:E43"/>
    <mergeCell ref="B44:E44"/>
    <mergeCell ref="B60:E60"/>
    <mergeCell ref="B61:E61"/>
    <mergeCell ref="B62:E62"/>
    <mergeCell ref="E73:H73"/>
    <mergeCell ref="B63:E63"/>
    <mergeCell ref="B65:E65"/>
    <mergeCell ref="B66:E66"/>
    <mergeCell ref="B67:E67"/>
    <mergeCell ref="B68:E68"/>
    <mergeCell ref="B69:E69"/>
    <mergeCell ref="G54:G55"/>
    <mergeCell ref="B86:E86"/>
    <mergeCell ref="B87:E87"/>
    <mergeCell ref="B89:E89"/>
    <mergeCell ref="B90:E90"/>
    <mergeCell ref="B91:E91"/>
    <mergeCell ref="B92:E92"/>
    <mergeCell ref="M5:M6"/>
    <mergeCell ref="B7:E7"/>
    <mergeCell ref="A1:K1"/>
    <mergeCell ref="A3:C3"/>
    <mergeCell ref="A4:C4"/>
    <mergeCell ref="D4:H4"/>
    <mergeCell ref="I4:J4"/>
    <mergeCell ref="A5:A6"/>
    <mergeCell ref="J5:K5"/>
    <mergeCell ref="K4:L4"/>
    <mergeCell ref="J3:K3"/>
    <mergeCell ref="D3:H3"/>
    <mergeCell ref="E2:H2"/>
    <mergeCell ref="B8:E8"/>
    <mergeCell ref="B9:E9"/>
    <mergeCell ref="B10:E10"/>
    <mergeCell ref="B11:E11"/>
    <mergeCell ref="L5:L6"/>
    <mergeCell ref="B5:E6"/>
    <mergeCell ref="F5:F6"/>
    <mergeCell ref="G5:G6"/>
    <mergeCell ref="H5:I5"/>
    <mergeCell ref="B12:E12"/>
    <mergeCell ref="B13:E13"/>
    <mergeCell ref="B14:E14"/>
    <mergeCell ref="B15:E15"/>
    <mergeCell ref="B16:E16"/>
    <mergeCell ref="B19:E19"/>
    <mergeCell ref="B20:E20"/>
    <mergeCell ref="A21:H21"/>
    <mergeCell ref="E24:F24"/>
    <mergeCell ref="B17:E17"/>
    <mergeCell ref="B18:E18"/>
    <mergeCell ref="B35:E35"/>
    <mergeCell ref="B36:E36"/>
    <mergeCell ref="B38:E38"/>
    <mergeCell ref="B39:E39"/>
    <mergeCell ref="I49:K49"/>
    <mergeCell ref="E49:F49"/>
    <mergeCell ref="J29:K29"/>
    <mergeCell ref="B34:E34"/>
    <mergeCell ref="B31:E31"/>
    <mergeCell ref="B32:E32"/>
    <mergeCell ref="B33:E33"/>
    <mergeCell ref="I48:L48"/>
    <mergeCell ref="E48:H48"/>
    <mergeCell ref="L29:L30"/>
    <mergeCell ref="M29:M30"/>
    <mergeCell ref="I23:L23"/>
    <mergeCell ref="A26:K26"/>
    <mergeCell ref="A28:C28"/>
    <mergeCell ref="A29:A30"/>
    <mergeCell ref="E23:H23"/>
    <mergeCell ref="F29:F30"/>
    <mergeCell ref="G29:G30"/>
    <mergeCell ref="H29:I29"/>
    <mergeCell ref="B29:E30"/>
    <mergeCell ref="I24:K24"/>
    <mergeCell ref="I25:K25"/>
    <mergeCell ref="J28:K28"/>
    <mergeCell ref="E27:H27"/>
    <mergeCell ref="D28:H28"/>
    <mergeCell ref="I50:K50"/>
    <mergeCell ref="J53:K53"/>
    <mergeCell ref="E52:H52"/>
    <mergeCell ref="D53:H53"/>
    <mergeCell ref="A51:K51"/>
    <mergeCell ref="A53:C53"/>
    <mergeCell ref="H54:I54"/>
    <mergeCell ref="J54:K54"/>
    <mergeCell ref="L54:L55"/>
    <mergeCell ref="A54:A55"/>
    <mergeCell ref="B54:E55"/>
    <mergeCell ref="F54:F55"/>
    <mergeCell ref="G79:G80"/>
    <mergeCell ref="H79:I79"/>
    <mergeCell ref="I74:K74"/>
    <mergeCell ref="I75:K75"/>
    <mergeCell ref="J78:K78"/>
    <mergeCell ref="D78:H78"/>
    <mergeCell ref="E77:H77"/>
    <mergeCell ref="A79:A80"/>
    <mergeCell ref="B85:E85"/>
    <mergeCell ref="I98:K98"/>
    <mergeCell ref="I99:K99"/>
    <mergeCell ref="E97:H97"/>
    <mergeCell ref="M54:M55"/>
    <mergeCell ref="B56:E56"/>
    <mergeCell ref="B57:E57"/>
    <mergeCell ref="B58:E58"/>
    <mergeCell ref="B64:E64"/>
    <mergeCell ref="B59:E59"/>
    <mergeCell ref="E74:F74"/>
    <mergeCell ref="B88:E88"/>
    <mergeCell ref="M79:M80"/>
    <mergeCell ref="B81:E81"/>
    <mergeCell ref="B82:E82"/>
    <mergeCell ref="B83:E83"/>
    <mergeCell ref="B84:E84"/>
    <mergeCell ref="I97:L97"/>
    <mergeCell ref="J79:K79"/>
    <mergeCell ref="L79:L80"/>
    <mergeCell ref="I73:L73"/>
    <mergeCell ref="A76:K76"/>
    <mergeCell ref="A78:C78"/>
    <mergeCell ref="B79:E80"/>
    <mergeCell ref="F79:F80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4"/>
  <sheetViews>
    <sheetView topLeftCell="A3" workbookViewId="0">
      <selection activeCell="R15" sqref="R15"/>
    </sheetView>
  </sheetViews>
  <sheetFormatPr defaultRowHeight="12.75" x14ac:dyDescent="0.2"/>
  <cols>
    <col min="1" max="1" width="7.28515625" customWidth="1"/>
    <col min="2" max="2" width="3.85546875" customWidth="1"/>
    <col min="3" max="3" width="7.7109375" customWidth="1"/>
    <col min="4" max="4" width="2.7109375" customWidth="1"/>
    <col min="5" max="5" width="6.7109375" customWidth="1"/>
    <col min="6" max="6" width="5" customWidth="1"/>
    <col min="7" max="7" width="3.7109375" customWidth="1"/>
    <col min="8" max="8" width="5.42578125" customWidth="1"/>
    <col min="9" max="9" width="14.7109375" customWidth="1"/>
    <col min="11" max="11" width="12.42578125" customWidth="1"/>
    <col min="12" max="12" width="10" customWidth="1"/>
  </cols>
  <sheetData>
    <row r="1" spans="1:12" ht="24" x14ac:dyDescent="0.55000000000000004">
      <c r="A1" s="442" t="s">
        <v>104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21" t="s">
        <v>94</v>
      </c>
    </row>
    <row r="2" spans="1:12" ht="24" x14ac:dyDescent="0.55000000000000004">
      <c r="A2" s="19" t="s">
        <v>10</v>
      </c>
      <c r="B2" s="484" t="s">
        <v>67</v>
      </c>
      <c r="C2" s="484"/>
      <c r="D2" s="484"/>
      <c r="E2" s="485" t="str">
        <f>'1.แบบกรอกรายละเอียด'!B3</f>
        <v>ปรับปรุงซ่อมแซมอาคารเรียน ป.1 ซ</v>
      </c>
      <c r="F2" s="485"/>
      <c r="G2" s="485"/>
      <c r="H2" s="485"/>
      <c r="I2" s="485"/>
      <c r="J2" s="485"/>
      <c r="K2" s="485"/>
      <c r="L2" s="485"/>
    </row>
    <row r="3" spans="1:12" ht="24" x14ac:dyDescent="0.55000000000000004">
      <c r="A3" s="12" t="s">
        <v>10</v>
      </c>
      <c r="B3" s="92" t="s">
        <v>0</v>
      </c>
      <c r="C3" s="92"/>
      <c r="D3" s="92"/>
      <c r="E3" s="492" t="str">
        <f>'1.แบบกรอกรายละเอียด'!B4</f>
        <v>โรงเรียนบ้านเด็กสมบูรณ์  ตำบลกุดชุม  อำเภอกุดชุม  จังหวัดยโสธร</v>
      </c>
      <c r="F3" s="492"/>
      <c r="G3" s="492"/>
      <c r="H3" s="492"/>
      <c r="I3" s="492"/>
      <c r="J3" s="492"/>
      <c r="K3" s="492"/>
      <c r="L3" s="492"/>
    </row>
    <row r="4" spans="1:12" ht="24" x14ac:dyDescent="0.55000000000000004">
      <c r="A4" s="12" t="s">
        <v>10</v>
      </c>
      <c r="B4" s="14" t="s">
        <v>1</v>
      </c>
      <c r="C4" s="14"/>
      <c r="D4" s="14"/>
      <c r="E4" s="580" t="str">
        <f>'1.แบบกรอกรายละเอียด'!B5</f>
        <v>สพป.ยโสธร เขต 2</v>
      </c>
      <c r="F4" s="580"/>
      <c r="G4" s="580"/>
      <c r="H4" s="580"/>
      <c r="I4" s="93"/>
      <c r="J4" s="93"/>
      <c r="K4" s="93"/>
      <c r="L4" s="93"/>
    </row>
    <row r="5" spans="1:12" ht="24" x14ac:dyDescent="0.55000000000000004">
      <c r="A5" s="12" t="s">
        <v>10</v>
      </c>
      <c r="B5" s="480" t="s">
        <v>68</v>
      </c>
      <c r="C5" s="480"/>
      <c r="D5" s="480"/>
      <c r="E5" s="480"/>
      <c r="F5" s="480"/>
      <c r="G5" s="480"/>
      <c r="H5" s="480"/>
      <c r="I5" s="322" t="s">
        <v>11</v>
      </c>
      <c r="J5" s="311">
        <v>4</v>
      </c>
      <c r="K5" s="480" t="s">
        <v>12</v>
      </c>
      <c r="L5" s="480"/>
    </row>
    <row r="6" spans="1:12" ht="24" x14ac:dyDescent="0.55000000000000004">
      <c r="A6" s="12" t="s">
        <v>10</v>
      </c>
      <c r="B6" s="92" t="s">
        <v>2</v>
      </c>
      <c r="C6" s="93"/>
      <c r="D6" s="93"/>
      <c r="F6" s="592">
        <f>'1.แบบกรอกรายละเอียด'!B2</f>
        <v>243595</v>
      </c>
      <c r="G6" s="592"/>
      <c r="H6" s="592"/>
      <c r="I6" s="592"/>
      <c r="J6" s="310"/>
      <c r="K6" s="499" t="s">
        <v>66</v>
      </c>
      <c r="L6" s="499"/>
    </row>
    <row r="7" spans="1:12" ht="24.75" thickBot="1" x14ac:dyDescent="0.6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24.75" thickTop="1" x14ac:dyDescent="0.2">
      <c r="A8" s="470" t="s">
        <v>3</v>
      </c>
      <c r="B8" s="486" t="s">
        <v>4</v>
      </c>
      <c r="C8" s="487"/>
      <c r="D8" s="487"/>
      <c r="E8" s="487"/>
      <c r="F8" s="487"/>
      <c r="G8" s="487"/>
      <c r="H8" s="487"/>
      <c r="I8" s="8" t="s">
        <v>23</v>
      </c>
      <c r="J8" s="502" t="s">
        <v>27</v>
      </c>
      <c r="K8" s="2" t="s">
        <v>20</v>
      </c>
      <c r="L8" s="470" t="s">
        <v>5</v>
      </c>
    </row>
    <row r="9" spans="1:12" ht="24.75" thickBot="1" x14ac:dyDescent="0.25">
      <c r="A9" s="471"/>
      <c r="B9" s="489"/>
      <c r="C9" s="490"/>
      <c r="D9" s="490"/>
      <c r="E9" s="490"/>
      <c r="F9" s="490"/>
      <c r="G9" s="490"/>
      <c r="H9" s="490"/>
      <c r="I9" s="3" t="s">
        <v>21</v>
      </c>
      <c r="J9" s="503"/>
      <c r="K9" s="3" t="s">
        <v>21</v>
      </c>
      <c r="L9" s="471"/>
    </row>
    <row r="10" spans="1:12" ht="24.75" thickTop="1" x14ac:dyDescent="0.55000000000000004">
      <c r="A10" s="223">
        <v>1</v>
      </c>
      <c r="B10" s="493" t="s">
        <v>79</v>
      </c>
      <c r="C10" s="494"/>
      <c r="D10" s="494"/>
      <c r="E10" s="494"/>
      <c r="F10" s="494"/>
      <c r="G10" s="494"/>
      <c r="H10" s="494"/>
      <c r="I10" s="224">
        <f>+ปร.4สี่หน้า!L95</f>
        <v>25400</v>
      </c>
      <c r="J10" s="225">
        <f>'คำนวณ Factor F.'!L8</f>
        <v>1.3090999999999999</v>
      </c>
      <c r="K10" s="224">
        <f>I10*J10</f>
        <v>33251.14</v>
      </c>
      <c r="L10" s="226"/>
    </row>
    <row r="11" spans="1:12" ht="24" x14ac:dyDescent="0.55000000000000004">
      <c r="A11" s="227"/>
      <c r="B11" s="481"/>
      <c r="C11" s="482"/>
      <c r="D11" s="482"/>
      <c r="E11" s="482"/>
      <c r="F11" s="482"/>
      <c r="G11" s="482"/>
      <c r="H11" s="482"/>
      <c r="I11" s="228"/>
      <c r="J11" s="229"/>
      <c r="K11" s="228"/>
      <c r="L11" s="229"/>
    </row>
    <row r="12" spans="1:12" ht="24" x14ac:dyDescent="0.55000000000000004">
      <c r="A12" s="227"/>
      <c r="B12" s="587"/>
      <c r="C12" s="588"/>
      <c r="D12" s="588"/>
      <c r="E12" s="588"/>
      <c r="F12" s="588"/>
      <c r="G12" s="588"/>
      <c r="H12" s="588"/>
      <c r="I12" s="230"/>
      <c r="J12" s="229"/>
      <c r="K12" s="228"/>
      <c r="L12" s="229"/>
    </row>
    <row r="13" spans="1:12" ht="24" x14ac:dyDescent="0.55000000000000004">
      <c r="A13" s="227"/>
      <c r="B13" s="589"/>
      <c r="C13" s="590"/>
      <c r="D13" s="590"/>
      <c r="E13" s="590"/>
      <c r="F13" s="590"/>
      <c r="G13" s="590"/>
      <c r="H13" s="591"/>
      <c r="I13" s="229"/>
      <c r="J13" s="229"/>
      <c r="K13" s="233"/>
      <c r="L13" s="229"/>
    </row>
    <row r="14" spans="1:12" ht="21.75" x14ac:dyDescent="0.5">
      <c r="A14" s="234"/>
      <c r="B14" s="478"/>
      <c r="C14" s="479"/>
      <c r="D14" s="479"/>
      <c r="E14" s="479"/>
      <c r="F14" s="479"/>
      <c r="G14" s="479"/>
      <c r="H14" s="298"/>
      <c r="I14" s="235"/>
      <c r="J14" s="235"/>
      <c r="K14" s="236"/>
      <c r="L14" s="235"/>
    </row>
    <row r="15" spans="1:12" ht="21.75" x14ac:dyDescent="0.5">
      <c r="A15" s="235"/>
      <c r="B15" s="476"/>
      <c r="C15" s="477"/>
      <c r="D15" s="477"/>
      <c r="E15" s="477"/>
      <c r="F15" s="477"/>
      <c r="G15" s="477"/>
      <c r="H15" s="261"/>
      <c r="I15" s="235"/>
      <c r="J15" s="235"/>
      <c r="K15" s="236"/>
      <c r="L15" s="235"/>
    </row>
    <row r="16" spans="1:12" ht="21.75" x14ac:dyDescent="0.5">
      <c r="A16" s="235"/>
      <c r="B16" s="476"/>
      <c r="C16" s="477"/>
      <c r="D16" s="477"/>
      <c r="E16" s="477"/>
      <c r="F16" s="477"/>
      <c r="G16" s="477"/>
      <c r="H16" s="261"/>
      <c r="I16" s="235"/>
      <c r="J16" s="235"/>
      <c r="K16" s="236"/>
      <c r="L16" s="235"/>
    </row>
    <row r="17" spans="1:12" ht="22.5" thickBot="1" x14ac:dyDescent="0.55000000000000004">
      <c r="A17" s="237"/>
      <c r="B17" s="512"/>
      <c r="C17" s="513"/>
      <c r="D17" s="513"/>
      <c r="E17" s="513"/>
      <c r="F17" s="513"/>
      <c r="G17" s="513"/>
      <c r="H17" s="299"/>
      <c r="I17" s="237"/>
      <c r="J17" s="237"/>
      <c r="K17" s="238"/>
      <c r="L17" s="237"/>
    </row>
    <row r="18" spans="1:12" ht="24.75" thickTop="1" x14ac:dyDescent="0.55000000000000004">
      <c r="A18" s="506" t="s">
        <v>22</v>
      </c>
      <c r="B18" s="613"/>
      <c r="C18" s="613"/>
      <c r="D18" s="613"/>
      <c r="E18" s="613"/>
      <c r="F18" s="613"/>
      <c r="G18" s="613"/>
      <c r="H18" s="613"/>
      <c r="I18" s="507"/>
      <c r="J18" s="508"/>
      <c r="K18" s="239">
        <f>SUM(K10:K17)</f>
        <v>33251.14</v>
      </c>
      <c r="L18" s="240"/>
    </row>
    <row r="19" spans="1:12" ht="24.75" thickBot="1" x14ac:dyDescent="0.6">
      <c r="A19" s="504" t="str">
        <f>"("&amp;BAHTTEXT(K19)&amp;")"</f>
        <v>(สามหมื่นสามพันบาทถ้วน)</v>
      </c>
      <c r="B19" s="505"/>
      <c r="C19" s="505"/>
      <c r="D19" s="505"/>
      <c r="E19" s="505"/>
      <c r="F19" s="505"/>
      <c r="G19" s="505"/>
      <c r="H19" s="505"/>
      <c r="I19" s="505"/>
      <c r="J19" s="241" t="s">
        <v>28</v>
      </c>
      <c r="K19" s="242">
        <f>ROUNDDOWN(K18,-3)</f>
        <v>33000</v>
      </c>
      <c r="L19" s="243" t="s">
        <v>9</v>
      </c>
    </row>
    <row r="20" spans="1:12" ht="24.75" thickTop="1" x14ac:dyDescent="0.55000000000000004">
      <c r="A20" s="1"/>
      <c r="B20" s="498"/>
      <c r="C20" s="498"/>
      <c r="D20" s="498"/>
      <c r="E20" s="498"/>
      <c r="F20" s="498"/>
      <c r="G20" s="574"/>
      <c r="H20" s="497"/>
      <c r="I20" s="497"/>
      <c r="J20" s="497"/>
      <c r="K20" s="497"/>
      <c r="L20" s="497"/>
    </row>
    <row r="21" spans="1:12" ht="24" x14ac:dyDescent="0.55000000000000004">
      <c r="A21" s="9"/>
      <c r="B21" s="497"/>
      <c r="C21" s="497"/>
      <c r="D21" s="497"/>
      <c r="E21" s="497"/>
      <c r="F21" s="497"/>
      <c r="G21" s="497"/>
      <c r="H21" s="497"/>
      <c r="I21" s="497"/>
      <c r="J21" s="497"/>
      <c r="K21" s="497"/>
      <c r="L21" s="497"/>
    </row>
    <row r="22" spans="1:12" ht="24" x14ac:dyDescent="0.55000000000000004">
      <c r="A22" s="1"/>
      <c r="B22" s="498" t="s">
        <v>70</v>
      </c>
      <c r="C22" s="498"/>
      <c r="D22" s="498"/>
      <c r="E22" s="498"/>
      <c r="F22" s="498"/>
      <c r="G22" s="497" t="s">
        <v>24</v>
      </c>
      <c r="H22" s="497"/>
      <c r="I22" s="497"/>
      <c r="J22" s="497"/>
      <c r="K22" s="497"/>
      <c r="L22" s="497"/>
    </row>
    <row r="23" spans="1:12" ht="24" x14ac:dyDescent="0.55000000000000004">
      <c r="A23" s="9"/>
      <c r="B23" s="497"/>
      <c r="C23" s="497"/>
      <c r="D23" s="497"/>
      <c r="E23" s="497"/>
      <c r="F23" s="497"/>
      <c r="G23" s="497" t="str">
        <f>"("&amp;(+'1.แบบกรอกรายละเอียด'!B7)&amp;")"</f>
        <v>(นายสมศักดิ์ ประสพสุข)</v>
      </c>
      <c r="H23" s="497"/>
      <c r="I23" s="497"/>
      <c r="J23" s="497"/>
      <c r="K23" s="497"/>
      <c r="L23" s="497"/>
    </row>
    <row r="24" spans="1:12" ht="24" x14ac:dyDescent="0.55000000000000004">
      <c r="A24" s="1"/>
      <c r="B24" s="498" t="s">
        <v>72</v>
      </c>
      <c r="C24" s="498"/>
      <c r="D24" s="498"/>
      <c r="E24" s="498"/>
      <c r="F24" s="498"/>
      <c r="G24" s="497" t="s">
        <v>24</v>
      </c>
      <c r="H24" s="497"/>
      <c r="I24" s="497"/>
      <c r="J24" s="497" t="s">
        <v>73</v>
      </c>
      <c r="K24" s="497"/>
      <c r="L24" s="497"/>
    </row>
    <row r="25" spans="1:12" ht="24" x14ac:dyDescent="0.55000000000000004">
      <c r="A25" s="9"/>
      <c r="B25" s="497"/>
      <c r="C25" s="497"/>
      <c r="D25" s="497"/>
      <c r="E25" s="497"/>
      <c r="F25" s="497"/>
      <c r="G25" s="497" t="str">
        <f>"("&amp;(+'1.แบบกรอกรายละเอียด'!B10)&amp;")"</f>
        <v>(นายภัณฑจิตร  จริงจัง)</v>
      </c>
      <c r="H25" s="497"/>
      <c r="I25" s="497"/>
      <c r="J25" s="497"/>
      <c r="K25" s="497"/>
      <c r="L25" s="497"/>
    </row>
    <row r="26" spans="1:12" ht="24" x14ac:dyDescent="0.55000000000000004">
      <c r="A26" s="1"/>
      <c r="B26" s="498" t="s">
        <v>72</v>
      </c>
      <c r="C26" s="498"/>
      <c r="D26" s="498"/>
      <c r="E26" s="498"/>
      <c r="F26" s="498"/>
      <c r="G26" s="497" t="s">
        <v>24</v>
      </c>
      <c r="H26" s="497"/>
      <c r="I26" s="497"/>
      <c r="J26" s="612" t="s">
        <v>82</v>
      </c>
      <c r="K26" s="612"/>
      <c r="L26" s="612"/>
    </row>
    <row r="27" spans="1:12" ht="24" x14ac:dyDescent="0.55000000000000004">
      <c r="A27" s="90"/>
      <c r="B27" s="497"/>
      <c r="C27" s="497"/>
      <c r="D27" s="497"/>
      <c r="E27" s="497"/>
      <c r="F27" s="497"/>
      <c r="G27" s="497" t="str">
        <f>"("&amp;(+'1.แบบกรอกรายละเอียด'!B12)&amp;")"</f>
        <v>(นางสาวพัชริตา อุ่มแก้ว)</v>
      </c>
      <c r="H27" s="497"/>
      <c r="I27" s="497"/>
      <c r="J27" s="612" t="s">
        <v>106</v>
      </c>
      <c r="K27" s="612"/>
      <c r="L27" s="612"/>
    </row>
    <row r="28" spans="1:12" ht="24" x14ac:dyDescent="0.55000000000000004">
      <c r="A28" s="91"/>
      <c r="B28" s="498" t="s">
        <v>74</v>
      </c>
      <c r="C28" s="498"/>
      <c r="D28" s="498"/>
      <c r="E28" s="498"/>
      <c r="F28" s="498"/>
      <c r="G28" s="497" t="s">
        <v>24</v>
      </c>
      <c r="H28" s="497"/>
      <c r="I28" s="497"/>
      <c r="J28" s="612" t="s">
        <v>83</v>
      </c>
      <c r="K28" s="612"/>
      <c r="L28" s="612"/>
    </row>
    <row r="29" spans="1:12" ht="24" x14ac:dyDescent="0.55000000000000004">
      <c r="A29" s="91"/>
      <c r="B29" s="497"/>
      <c r="C29" s="497"/>
      <c r="D29" s="497"/>
      <c r="E29" s="497"/>
      <c r="F29" s="497"/>
      <c r="G29" s="497" t="str">
        <f>"("&amp;(+'1.แบบกรอกรายละเอียด'!B13)&amp;")"</f>
        <v>(นายสมัย พรสินธุเศรษฐ์)</v>
      </c>
      <c r="H29" s="497"/>
      <c r="I29" s="497"/>
      <c r="J29" s="612" t="s">
        <v>106</v>
      </c>
      <c r="K29" s="612"/>
      <c r="L29" s="612"/>
    </row>
    <row r="30" spans="1:12" ht="24" x14ac:dyDescent="0.55000000000000004">
      <c r="A30" s="1"/>
      <c r="B30" s="498"/>
      <c r="C30" s="498"/>
      <c r="D30" s="498"/>
      <c r="E30" s="498"/>
      <c r="F30" s="498"/>
      <c r="G30" s="574"/>
      <c r="H30" s="497"/>
      <c r="I30" s="497"/>
      <c r="J30" s="5"/>
      <c r="K30" s="5"/>
      <c r="L30" s="1"/>
    </row>
    <row r="31" spans="1:12" ht="24" x14ac:dyDescent="0.55000000000000004">
      <c r="A31" s="1"/>
      <c r="B31" s="498"/>
      <c r="C31" s="498"/>
      <c r="D31" s="498"/>
      <c r="E31" s="498"/>
      <c r="F31" s="498"/>
      <c r="G31" s="574"/>
      <c r="H31" s="497"/>
      <c r="I31" s="497"/>
      <c r="J31" s="5"/>
      <c r="K31" s="5"/>
      <c r="L31" s="1"/>
    </row>
    <row r="32" spans="1:12" ht="21.75" x14ac:dyDescent="0.5">
      <c r="A32" s="9"/>
      <c r="B32" s="496"/>
      <c r="C32" s="496"/>
      <c r="D32" s="496"/>
      <c r="E32" s="496"/>
      <c r="F32" s="496"/>
      <c r="G32" s="496"/>
      <c r="H32" s="496"/>
      <c r="I32" s="496"/>
      <c r="J32" s="9"/>
      <c r="K32" s="11"/>
      <c r="L32" s="9"/>
    </row>
    <row r="33" spans="1:12" ht="21.75" x14ac:dyDescent="0.5">
      <c r="A33" s="9"/>
      <c r="B33" s="10"/>
      <c r="C33" s="10"/>
      <c r="D33" s="10"/>
      <c r="E33" s="10"/>
      <c r="F33" s="10"/>
      <c r="G33" s="10"/>
      <c r="H33" s="10"/>
      <c r="I33" s="10"/>
      <c r="J33" s="9"/>
      <c r="K33" s="11"/>
      <c r="L33" s="9"/>
    </row>
    <row r="34" spans="1:12" ht="21.75" x14ac:dyDescent="0.5">
      <c r="A34" s="9"/>
      <c r="B34" s="10"/>
      <c r="C34" s="10"/>
      <c r="D34" s="10"/>
      <c r="E34" s="10"/>
      <c r="F34" s="10"/>
      <c r="G34" s="10"/>
      <c r="H34" s="10"/>
      <c r="I34" s="10"/>
      <c r="J34" s="9"/>
      <c r="K34" s="11"/>
      <c r="L34" s="9"/>
    </row>
  </sheetData>
  <mergeCells count="59">
    <mergeCell ref="B12:H12"/>
    <mergeCell ref="G21:I21"/>
    <mergeCell ref="J21:L21"/>
    <mergeCell ref="B22:F22"/>
    <mergeCell ref="G22:I22"/>
    <mergeCell ref="A19:I19"/>
    <mergeCell ref="B21:F21"/>
    <mergeCell ref="G25:I25"/>
    <mergeCell ref="J25:L25"/>
    <mergeCell ref="B25:F25"/>
    <mergeCell ref="J20:L20"/>
    <mergeCell ref="B10:H10"/>
    <mergeCell ref="B11:H11"/>
    <mergeCell ref="J24:L24"/>
    <mergeCell ref="B23:F23"/>
    <mergeCell ref="G23:I23"/>
    <mergeCell ref="J23:L23"/>
    <mergeCell ref="B13:H13"/>
    <mergeCell ref="B14:G14"/>
    <mergeCell ref="B15:G15"/>
    <mergeCell ref="B20:F20"/>
    <mergeCell ref="G20:I20"/>
    <mergeCell ref="B16:G16"/>
    <mergeCell ref="A8:A9"/>
    <mergeCell ref="B2:D2"/>
    <mergeCell ref="A1:K1"/>
    <mergeCell ref="E2:L2"/>
    <mergeCell ref="K6:L6"/>
    <mergeCell ref="B5:H5"/>
    <mergeCell ref="K5:L5"/>
    <mergeCell ref="E3:L3"/>
    <mergeCell ref="E4:H4"/>
    <mergeCell ref="F6:I6"/>
    <mergeCell ref="L8:L9"/>
    <mergeCell ref="B8:H9"/>
    <mergeCell ref="J8:J9"/>
    <mergeCell ref="B24:F24"/>
    <mergeCell ref="G24:I24"/>
    <mergeCell ref="J22:L22"/>
    <mergeCell ref="B17:G17"/>
    <mergeCell ref="A18:J18"/>
    <mergeCell ref="B28:F28"/>
    <mergeCell ref="G28:I28"/>
    <mergeCell ref="J28:L28"/>
    <mergeCell ref="B26:F26"/>
    <mergeCell ref="G26:I26"/>
    <mergeCell ref="J26:L26"/>
    <mergeCell ref="B27:F27"/>
    <mergeCell ref="G27:I27"/>
    <mergeCell ref="J27:L27"/>
    <mergeCell ref="B29:F29"/>
    <mergeCell ref="B32:F32"/>
    <mergeCell ref="G32:I32"/>
    <mergeCell ref="G29:I29"/>
    <mergeCell ref="J29:L29"/>
    <mergeCell ref="B30:F30"/>
    <mergeCell ref="G30:I30"/>
    <mergeCell ref="B31:F31"/>
    <mergeCell ref="G31:I31"/>
  </mergeCells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3"/>
  <sheetViews>
    <sheetView workbookViewId="0">
      <selection activeCell="G6" sqref="G6:I6"/>
    </sheetView>
  </sheetViews>
  <sheetFormatPr defaultRowHeight="24" x14ac:dyDescent="0.55000000000000004"/>
  <cols>
    <col min="1" max="1" width="7.85546875" style="1" customWidth="1"/>
    <col min="2" max="2" width="1.28515625" style="1" customWidth="1"/>
    <col min="3" max="3" width="4.140625" style="1" customWidth="1"/>
    <col min="4" max="4" width="8.28515625" style="1" customWidth="1"/>
    <col min="5" max="5" width="17.5703125" style="1" customWidth="1"/>
    <col min="6" max="6" width="7.28515625" style="1" customWidth="1"/>
    <col min="7" max="7" width="6.28515625" style="1" customWidth="1"/>
    <col min="8" max="8" width="6.5703125" style="4" customWidth="1"/>
    <col min="9" max="9" width="8.42578125" style="4" customWidth="1"/>
    <col min="10" max="10" width="8" style="4" customWidth="1"/>
    <col min="11" max="11" width="13.5703125" style="1" customWidth="1"/>
    <col min="12" max="12" width="3.28515625" style="1" customWidth="1"/>
    <col min="13" max="16384" width="9.140625" style="1"/>
  </cols>
  <sheetData>
    <row r="1" spans="1:11" ht="26.25" x14ac:dyDescent="0.6">
      <c r="A1" s="529" t="s">
        <v>104</v>
      </c>
      <c r="B1" s="529"/>
      <c r="C1" s="529"/>
      <c r="D1" s="529"/>
      <c r="E1" s="529"/>
      <c r="F1" s="529"/>
      <c r="G1" s="529"/>
      <c r="H1" s="529"/>
      <c r="I1" s="529"/>
      <c r="J1" s="529"/>
      <c r="K1" s="103" t="s">
        <v>89</v>
      </c>
    </row>
    <row r="2" spans="1:11" x14ac:dyDescent="0.55000000000000004">
      <c r="A2" s="484" t="s">
        <v>67</v>
      </c>
      <c r="B2" s="484"/>
      <c r="C2" s="484"/>
      <c r="D2" s="485" t="str">
        <f>'1.แบบกรอกรายละเอียด'!B3</f>
        <v>ปรับปรุงซ่อมแซมอาคารเรียน ป.1 ซ</v>
      </c>
      <c r="E2" s="485"/>
      <c r="F2" s="485"/>
      <c r="G2" s="485"/>
      <c r="H2" s="485"/>
      <c r="I2" s="485"/>
      <c r="J2" s="485"/>
      <c r="K2" s="485"/>
    </row>
    <row r="3" spans="1:11" x14ac:dyDescent="0.55000000000000004">
      <c r="A3" s="480" t="s">
        <v>0</v>
      </c>
      <c r="B3" s="480"/>
      <c r="C3" s="480"/>
      <c r="D3" s="584" t="str">
        <f>'1.แบบกรอกรายละเอียด'!B4</f>
        <v>โรงเรียนบ้านเด็กสมบูรณ์  ตำบลกุดชุม  อำเภอกุดชุม  จังหวัดยโสธร</v>
      </c>
      <c r="E3" s="584"/>
      <c r="F3" s="584"/>
      <c r="G3" s="584"/>
      <c r="H3" s="584"/>
      <c r="I3" s="584"/>
      <c r="J3" s="584"/>
      <c r="K3" s="584"/>
    </row>
    <row r="4" spans="1:11" x14ac:dyDescent="0.55000000000000004">
      <c r="A4" s="480" t="s">
        <v>1</v>
      </c>
      <c r="B4" s="480"/>
      <c r="C4" s="93"/>
      <c r="D4" s="585" t="str">
        <f>'1.แบบกรอกรายละเอียด'!B5</f>
        <v>สพป.ยโสธร เขต 2</v>
      </c>
      <c r="E4" s="585"/>
      <c r="F4" s="93"/>
      <c r="G4" s="93"/>
      <c r="H4" s="93"/>
      <c r="I4" s="93"/>
      <c r="J4" s="93"/>
      <c r="K4" s="93"/>
    </row>
    <row r="5" spans="1:11" x14ac:dyDescent="0.55000000000000004">
      <c r="A5" s="480" t="s">
        <v>69</v>
      </c>
      <c r="B5" s="480"/>
      <c r="C5" s="480"/>
      <c r="D5" s="480"/>
      <c r="E5" s="480"/>
      <c r="F5" s="18"/>
      <c r="G5" s="480" t="s">
        <v>11</v>
      </c>
      <c r="H5" s="480"/>
      <c r="I5" s="583">
        <v>4</v>
      </c>
      <c r="J5" s="583"/>
      <c r="K5" s="323" t="s">
        <v>12</v>
      </c>
    </row>
    <row r="6" spans="1:11" x14ac:dyDescent="0.55000000000000004">
      <c r="A6" s="480" t="s">
        <v>2</v>
      </c>
      <c r="B6" s="480"/>
      <c r="C6" s="480"/>
      <c r="D6" s="480"/>
      <c r="E6" s="314">
        <f>'1.แบบกรอกรายละเอียด'!B2</f>
        <v>243595</v>
      </c>
      <c r="F6" s="17"/>
      <c r="G6" s="482"/>
      <c r="H6" s="482"/>
      <c r="I6" s="482"/>
      <c r="J6" s="499"/>
      <c r="K6" s="499"/>
    </row>
    <row r="7" spans="1:11" ht="12" customHeight="1" thickBot="1" x14ac:dyDescent="0.6">
      <c r="A7" s="539"/>
      <c r="B7" s="539"/>
      <c r="C7" s="539"/>
      <c r="D7" s="539"/>
      <c r="E7" s="539"/>
      <c r="F7" s="539"/>
      <c r="G7" s="539"/>
      <c r="H7" s="539"/>
      <c r="I7" s="539"/>
      <c r="J7" s="539"/>
      <c r="K7" s="539"/>
    </row>
    <row r="8" spans="1:11" ht="21.75" customHeight="1" thickTop="1" x14ac:dyDescent="0.55000000000000004">
      <c r="A8" s="541" t="s">
        <v>3</v>
      </c>
      <c r="B8" s="486" t="s">
        <v>4</v>
      </c>
      <c r="C8" s="487"/>
      <c r="D8" s="487"/>
      <c r="E8" s="487"/>
      <c r="F8" s="487"/>
      <c r="G8" s="488"/>
      <c r="H8" s="640" t="s">
        <v>20</v>
      </c>
      <c r="I8" s="641"/>
      <c r="J8" s="642"/>
      <c r="K8" s="541" t="s">
        <v>5</v>
      </c>
    </row>
    <row r="9" spans="1:11" ht="21.75" customHeight="1" thickBot="1" x14ac:dyDescent="0.6">
      <c r="A9" s="542"/>
      <c r="B9" s="489"/>
      <c r="C9" s="490"/>
      <c r="D9" s="490"/>
      <c r="E9" s="490"/>
      <c r="F9" s="490"/>
      <c r="G9" s="491"/>
      <c r="H9" s="643" t="s">
        <v>21</v>
      </c>
      <c r="I9" s="644"/>
      <c r="J9" s="645"/>
      <c r="K9" s="542"/>
    </row>
    <row r="10" spans="1:11" ht="24.75" thickTop="1" x14ac:dyDescent="0.55000000000000004">
      <c r="A10" s="214"/>
      <c r="B10" s="646" t="s">
        <v>6</v>
      </c>
      <c r="C10" s="647"/>
      <c r="D10" s="647"/>
      <c r="E10" s="647"/>
      <c r="F10" s="647"/>
      <c r="G10" s="648"/>
      <c r="H10" s="649"/>
      <c r="I10" s="650"/>
      <c r="J10" s="651"/>
      <c r="K10" s="97"/>
    </row>
    <row r="11" spans="1:11" x14ac:dyDescent="0.55000000000000004">
      <c r="A11" s="215">
        <f>A10+1</f>
        <v>1</v>
      </c>
      <c r="B11" s="637" t="s">
        <v>87</v>
      </c>
      <c r="C11" s="638"/>
      <c r="D11" s="638"/>
      <c r="E11" s="638"/>
      <c r="F11" s="638"/>
      <c r="G11" s="639"/>
      <c r="H11" s="634">
        <f>+ปร.5สี่หน้า!K19</f>
        <v>33000</v>
      </c>
      <c r="I11" s="635"/>
      <c r="J11" s="636"/>
      <c r="K11" s="98"/>
    </row>
    <row r="12" spans="1:11" x14ac:dyDescent="0.55000000000000004">
      <c r="A12" s="215"/>
      <c r="B12" s="637"/>
      <c r="C12" s="638"/>
      <c r="D12" s="638"/>
      <c r="E12" s="638"/>
      <c r="F12" s="638"/>
      <c r="G12" s="639"/>
      <c r="H12" s="634"/>
      <c r="I12" s="635"/>
      <c r="J12" s="636"/>
      <c r="K12" s="98"/>
    </row>
    <row r="13" spans="1:11" x14ac:dyDescent="0.55000000000000004">
      <c r="A13" s="215"/>
      <c r="B13" s="637"/>
      <c r="C13" s="638"/>
      <c r="D13" s="638"/>
      <c r="E13" s="638"/>
      <c r="F13" s="638"/>
      <c r="G13" s="639"/>
      <c r="H13" s="634"/>
      <c r="I13" s="635"/>
      <c r="J13" s="636"/>
      <c r="K13" s="98"/>
    </row>
    <row r="14" spans="1:11" x14ac:dyDescent="0.55000000000000004">
      <c r="A14" s="213"/>
      <c r="B14" s="631"/>
      <c r="C14" s="632"/>
      <c r="D14" s="632"/>
      <c r="E14" s="632"/>
      <c r="F14" s="632"/>
      <c r="G14" s="633"/>
      <c r="H14" s="634"/>
      <c r="I14" s="635"/>
      <c r="J14" s="636"/>
      <c r="K14" s="98"/>
    </row>
    <row r="15" spans="1:11" x14ac:dyDescent="0.55000000000000004">
      <c r="A15" s="213"/>
      <c r="B15" s="631"/>
      <c r="C15" s="632"/>
      <c r="D15" s="632"/>
      <c r="E15" s="632"/>
      <c r="F15" s="632"/>
      <c r="G15" s="633"/>
      <c r="H15" s="634"/>
      <c r="I15" s="635"/>
      <c r="J15" s="636"/>
      <c r="K15" s="98"/>
    </row>
    <row r="16" spans="1:11" x14ac:dyDescent="0.55000000000000004">
      <c r="A16" s="213"/>
      <c r="B16" s="631"/>
      <c r="C16" s="632"/>
      <c r="D16" s="632"/>
      <c r="E16" s="632"/>
      <c r="F16" s="632"/>
      <c r="G16" s="633"/>
      <c r="H16" s="634"/>
      <c r="I16" s="635"/>
      <c r="J16" s="636"/>
      <c r="K16" s="98"/>
    </row>
    <row r="17" spans="1:12" x14ac:dyDescent="0.55000000000000004">
      <c r="A17" s="213"/>
      <c r="B17" s="631"/>
      <c r="C17" s="632"/>
      <c r="D17" s="632"/>
      <c r="E17" s="632"/>
      <c r="F17" s="632"/>
      <c r="G17" s="633"/>
      <c r="H17" s="634"/>
      <c r="I17" s="635"/>
      <c r="J17" s="636"/>
      <c r="K17" s="98"/>
    </row>
    <row r="18" spans="1:12" x14ac:dyDescent="0.55000000000000004">
      <c r="A18" s="213"/>
      <c r="B18" s="631"/>
      <c r="C18" s="632"/>
      <c r="D18" s="632"/>
      <c r="E18" s="632"/>
      <c r="F18" s="632"/>
      <c r="G18" s="633"/>
      <c r="H18" s="634"/>
      <c r="I18" s="635"/>
      <c r="J18" s="636"/>
      <c r="K18" s="98"/>
    </row>
    <row r="19" spans="1:12" ht="24.75" thickBot="1" x14ac:dyDescent="0.6">
      <c r="A19" s="216"/>
      <c r="B19" s="615"/>
      <c r="C19" s="616"/>
      <c r="D19" s="616"/>
      <c r="E19" s="616"/>
      <c r="F19" s="616"/>
      <c r="G19" s="617"/>
      <c r="H19" s="618"/>
      <c r="I19" s="619"/>
      <c r="J19" s="620"/>
      <c r="K19" s="99"/>
    </row>
    <row r="20" spans="1:12" ht="25.5" thickTop="1" thickBot="1" x14ac:dyDescent="0.6">
      <c r="A20" s="621" t="s">
        <v>6</v>
      </c>
      <c r="B20" s="623" t="s">
        <v>8</v>
      </c>
      <c r="C20" s="624"/>
      <c r="D20" s="624"/>
      <c r="E20" s="624"/>
      <c r="F20" s="624"/>
      <c r="G20" s="625"/>
      <c r="H20" s="626">
        <f>SUM(H11:H19)</f>
        <v>33000</v>
      </c>
      <c r="I20" s="627"/>
      <c r="J20" s="628"/>
      <c r="K20" s="28" t="s">
        <v>9</v>
      </c>
    </row>
    <row r="21" spans="1:12" ht="25.5" thickTop="1" thickBot="1" x14ac:dyDescent="0.6">
      <c r="A21" s="622"/>
      <c r="B21" s="629" t="str">
        <f>"("&amp;BAHTTEXT(H20)&amp;")"</f>
        <v>(สามหมื่นสามพันบาทถ้วน)</v>
      </c>
      <c r="C21" s="630"/>
      <c r="D21" s="630"/>
      <c r="E21" s="630"/>
      <c r="F21" s="630"/>
      <c r="G21" s="630"/>
      <c r="H21" s="630"/>
      <c r="I21" s="630"/>
      <c r="J21" s="630"/>
      <c r="K21" s="24"/>
    </row>
    <row r="22" spans="1:12" s="13" customFormat="1" ht="24.75" thickTop="1" x14ac:dyDescent="0.5">
      <c r="B22" s="517"/>
      <c r="C22" s="517"/>
      <c r="D22" s="517"/>
      <c r="E22" s="496"/>
      <c r="F22" s="496"/>
      <c r="G22" s="10"/>
      <c r="H22" s="9"/>
      <c r="I22" s="9"/>
      <c r="J22" s="9"/>
      <c r="K22" s="9"/>
    </row>
    <row r="23" spans="1:12" s="13" customFormat="1" x14ac:dyDescent="0.55000000000000004">
      <c r="A23" s="498" t="s">
        <v>70</v>
      </c>
      <c r="B23" s="498"/>
      <c r="C23" s="498"/>
      <c r="D23" s="498"/>
      <c r="E23" s="497" t="s">
        <v>71</v>
      </c>
      <c r="F23" s="497"/>
      <c r="G23" s="497"/>
      <c r="H23" s="497"/>
      <c r="I23" s="27"/>
      <c r="J23" s="27"/>
      <c r="K23" s="1"/>
      <c r="L23" s="89"/>
    </row>
    <row r="24" spans="1:12" ht="30" customHeight="1" x14ac:dyDescent="0.55000000000000004">
      <c r="A24" s="13"/>
      <c r="B24" s="517"/>
      <c r="C24" s="517"/>
      <c r="D24" s="517"/>
      <c r="E24" s="518" t="str">
        <f>"("&amp;(+'1.แบบกรอกรายละเอียด'!B7)&amp;")"</f>
        <v>(นายสมศักดิ์ ประสพสุข)</v>
      </c>
      <c r="F24" s="518"/>
      <c r="G24" s="518"/>
      <c r="H24" s="518"/>
      <c r="I24" s="26"/>
      <c r="J24" s="26"/>
      <c r="L24" s="26"/>
    </row>
    <row r="25" spans="1:12" x14ac:dyDescent="0.55000000000000004">
      <c r="A25" s="498" t="s">
        <v>72</v>
      </c>
      <c r="B25" s="498"/>
      <c r="C25" s="498"/>
      <c r="D25" s="498"/>
      <c r="E25" s="497" t="s">
        <v>71</v>
      </c>
      <c r="F25" s="497"/>
      <c r="G25" s="614" t="s">
        <v>73</v>
      </c>
      <c r="H25" s="614"/>
      <c r="I25" s="614"/>
      <c r="J25" s="614"/>
      <c r="L25" s="26"/>
    </row>
    <row r="26" spans="1:12" x14ac:dyDescent="0.55000000000000004">
      <c r="B26" s="497"/>
      <c r="C26" s="497"/>
      <c r="D26" s="497"/>
      <c r="E26" s="518" t="str">
        <f>"("&amp;(+'1.แบบกรอกรายละเอียด'!B10)&amp;")"</f>
        <v>(นายภัณฑจิตร  จริงจัง)</v>
      </c>
      <c r="F26" s="518"/>
      <c r="G26" s="302"/>
      <c r="H26" s="1"/>
      <c r="I26" s="302"/>
      <c r="J26" s="302"/>
      <c r="L26" s="26"/>
    </row>
    <row r="27" spans="1:12" ht="30" customHeight="1" x14ac:dyDescent="0.55000000000000004">
      <c r="A27" s="498" t="s">
        <v>72</v>
      </c>
      <c r="B27" s="498"/>
      <c r="C27" s="498"/>
      <c r="D27" s="498"/>
      <c r="E27" s="497" t="s">
        <v>71</v>
      </c>
      <c r="F27" s="497"/>
      <c r="G27" s="614" t="s">
        <v>82</v>
      </c>
      <c r="H27" s="614"/>
      <c r="I27" s="614"/>
      <c r="J27" s="614"/>
      <c r="K27" s="26"/>
      <c r="L27" s="26"/>
    </row>
    <row r="28" spans="1:12" x14ac:dyDescent="0.55000000000000004">
      <c r="B28" s="497"/>
      <c r="C28" s="497"/>
      <c r="D28" s="497"/>
      <c r="E28" s="518" t="str">
        <f>"("&amp;(+'1.แบบกรอกรายละเอียด'!B12)&amp;")"</f>
        <v>(นางสาวพัชริตา อุ่มแก้ว)</v>
      </c>
      <c r="F28" s="518"/>
      <c r="G28" s="614" t="s">
        <v>106</v>
      </c>
      <c r="H28" s="614"/>
      <c r="I28" s="614"/>
      <c r="J28" s="614"/>
      <c r="K28" s="94"/>
      <c r="L28" s="26"/>
    </row>
    <row r="29" spans="1:12" ht="30" customHeight="1" x14ac:dyDescent="0.55000000000000004">
      <c r="A29" s="498" t="s">
        <v>74</v>
      </c>
      <c r="B29" s="498"/>
      <c r="C29" s="498"/>
      <c r="D29" s="498"/>
      <c r="E29" s="497" t="s">
        <v>71</v>
      </c>
      <c r="F29" s="497"/>
      <c r="G29" s="614" t="s">
        <v>83</v>
      </c>
      <c r="H29" s="614"/>
      <c r="I29" s="614"/>
      <c r="J29" s="614"/>
      <c r="K29" s="26"/>
      <c r="L29" s="26"/>
    </row>
    <row r="30" spans="1:12" x14ac:dyDescent="0.55000000000000004">
      <c r="B30" s="497"/>
      <c r="C30" s="497"/>
      <c r="D30" s="497"/>
      <c r="E30" s="518" t="str">
        <f>"("&amp;(+'1.แบบกรอกรายละเอียด'!B13)&amp;")"</f>
        <v>(นายสมัย พรสินธุเศรษฐ์)</v>
      </c>
      <c r="F30" s="518"/>
      <c r="G30" s="614" t="s">
        <v>106</v>
      </c>
      <c r="H30" s="614"/>
      <c r="I30" s="614"/>
      <c r="J30" s="614"/>
      <c r="K30" s="94"/>
      <c r="L30" s="26"/>
    </row>
    <row r="31" spans="1:12" ht="37.5" customHeight="1" x14ac:dyDescent="0.55000000000000004">
      <c r="B31" s="497"/>
      <c r="C31" s="497"/>
      <c r="D31" s="497"/>
      <c r="E31" s="582"/>
      <c r="F31" s="582"/>
      <c r="G31" s="25"/>
      <c r="H31" s="27"/>
      <c r="I31" s="27"/>
      <c r="J31" s="27"/>
    </row>
    <row r="32" spans="1:12" ht="30" customHeight="1" x14ac:dyDescent="0.55000000000000004">
      <c r="A32" s="498"/>
      <c r="B32" s="498"/>
      <c r="C32" s="498"/>
      <c r="D32" s="498"/>
      <c r="E32" s="498"/>
      <c r="F32" s="498"/>
      <c r="G32" s="498"/>
      <c r="H32" s="498"/>
      <c r="I32" s="498"/>
      <c r="J32" s="498"/>
      <c r="K32" s="498"/>
    </row>
    <row r="33" spans="2:11" x14ac:dyDescent="0.55000000000000004">
      <c r="B33" s="498"/>
      <c r="C33" s="498"/>
      <c r="D33" s="498"/>
      <c r="E33" s="498"/>
      <c r="F33" s="498"/>
      <c r="G33" s="498"/>
      <c r="H33" s="498"/>
      <c r="I33" s="498"/>
      <c r="J33" s="498"/>
      <c r="K33" s="498"/>
    </row>
  </sheetData>
  <mergeCells count="72">
    <mergeCell ref="G29:J29"/>
    <mergeCell ref="G30:J30"/>
    <mergeCell ref="D3:K3"/>
    <mergeCell ref="D4:E4"/>
    <mergeCell ref="J6:K6"/>
    <mergeCell ref="A6:D6"/>
    <mergeCell ref="G6:I6"/>
    <mergeCell ref="A7:K7"/>
    <mergeCell ref="B11:G11"/>
    <mergeCell ref="H11:J11"/>
    <mergeCell ref="B12:G12"/>
    <mergeCell ref="H12:J12"/>
    <mergeCell ref="B10:G10"/>
    <mergeCell ref="H10:J10"/>
    <mergeCell ref="A8:A9"/>
    <mergeCell ref="B8:G9"/>
    <mergeCell ref="H8:J8"/>
    <mergeCell ref="K8:K9"/>
    <mergeCell ref="H9:J9"/>
    <mergeCell ref="A1:J1"/>
    <mergeCell ref="A4:B4"/>
    <mergeCell ref="A2:C2"/>
    <mergeCell ref="D2:K2"/>
    <mergeCell ref="A5:E5"/>
    <mergeCell ref="G5:H5"/>
    <mergeCell ref="I5:J5"/>
    <mergeCell ref="A3:C3"/>
    <mergeCell ref="B13:G13"/>
    <mergeCell ref="H13:J13"/>
    <mergeCell ref="B14:G14"/>
    <mergeCell ref="H14:J14"/>
    <mergeCell ref="B15:G15"/>
    <mergeCell ref="H15:J15"/>
    <mergeCell ref="B16:G16"/>
    <mergeCell ref="H16:J16"/>
    <mergeCell ref="B17:G17"/>
    <mergeCell ref="H17:J17"/>
    <mergeCell ref="B18:G18"/>
    <mergeCell ref="H18:J18"/>
    <mergeCell ref="B19:G19"/>
    <mergeCell ref="H19:J19"/>
    <mergeCell ref="A20:A21"/>
    <mergeCell ref="B20:G20"/>
    <mergeCell ref="H20:J20"/>
    <mergeCell ref="B21:J21"/>
    <mergeCell ref="B22:D22"/>
    <mergeCell ref="E22:F22"/>
    <mergeCell ref="A23:D23"/>
    <mergeCell ref="E23:F23"/>
    <mergeCell ref="G23:H23"/>
    <mergeCell ref="B24:D24"/>
    <mergeCell ref="E24:F24"/>
    <mergeCell ref="G24:H24"/>
    <mergeCell ref="A25:D25"/>
    <mergeCell ref="E25:F25"/>
    <mergeCell ref="G25:J25"/>
    <mergeCell ref="B26:D26"/>
    <mergeCell ref="E26:F26"/>
    <mergeCell ref="A27:D27"/>
    <mergeCell ref="E27:F27"/>
    <mergeCell ref="B33:K33"/>
    <mergeCell ref="A29:D29"/>
    <mergeCell ref="E29:F29"/>
    <mergeCell ref="B30:D30"/>
    <mergeCell ref="E30:F30"/>
    <mergeCell ref="B28:D28"/>
    <mergeCell ref="E28:F28"/>
    <mergeCell ref="B31:D31"/>
    <mergeCell ref="E31:F31"/>
    <mergeCell ref="A32:K32"/>
    <mergeCell ref="G27:J27"/>
    <mergeCell ref="G28:J28"/>
  </mergeCell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P110"/>
  <sheetViews>
    <sheetView workbookViewId="0">
      <selection activeCell="D90" sqref="D90:H90"/>
    </sheetView>
  </sheetViews>
  <sheetFormatPr defaultRowHeight="12.75" x14ac:dyDescent="0.2"/>
  <cols>
    <col min="1" max="1" width="7.140625" customWidth="1"/>
    <col min="3" max="3" width="2.7109375" customWidth="1"/>
    <col min="4" max="4" width="6.7109375" customWidth="1"/>
    <col min="5" max="5" width="9.85546875" customWidth="1"/>
    <col min="7" max="7" width="10.5703125" customWidth="1"/>
    <col min="8" max="8" width="14.28515625" customWidth="1"/>
    <col min="9" max="9" width="10.85546875" bestFit="1" customWidth="1"/>
    <col min="10" max="10" width="11.28515625" customWidth="1"/>
    <col min="11" max="11" width="12" customWidth="1"/>
    <col min="12" max="12" width="14.28515625" customWidth="1"/>
  </cols>
  <sheetData>
    <row r="1" spans="1:16" ht="24" x14ac:dyDescent="0.55000000000000004">
      <c r="A1" s="442" t="s">
        <v>25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102" t="s">
        <v>90</v>
      </c>
      <c r="M1" s="102"/>
    </row>
    <row r="2" spans="1:16" ht="24" customHeight="1" x14ac:dyDescent="0.5">
      <c r="A2" s="21" t="s">
        <v>78</v>
      </c>
      <c r="B2" s="21"/>
      <c r="C2" s="104"/>
      <c r="D2" s="457" t="str">
        <f>'1.แบบกรอกรายละเอียด'!B3</f>
        <v>ปรับปรุงซ่อมแซมอาคารเรียน ป.1 ซ</v>
      </c>
      <c r="E2" s="457"/>
      <c r="F2" s="457"/>
      <c r="G2" s="457"/>
      <c r="H2" s="457"/>
      <c r="I2" s="313"/>
      <c r="J2" s="300"/>
      <c r="K2" s="300"/>
      <c r="L2" s="104"/>
      <c r="M2" s="104"/>
    </row>
    <row r="3" spans="1:16" ht="21.75" x14ac:dyDescent="0.5">
      <c r="A3" s="437" t="s">
        <v>0</v>
      </c>
      <c r="B3" s="437"/>
      <c r="C3" s="437"/>
      <c r="D3" s="457" t="str">
        <f>+'1.แบบกรอกรายละเอียด'!B4</f>
        <v>โรงเรียนบ้านเด็กสมบูรณ์  ตำบลกุดชุม  อำเภอกุดชุม  จังหวัดยโสธร</v>
      </c>
      <c r="E3" s="457"/>
      <c r="F3" s="457"/>
      <c r="G3" s="457"/>
      <c r="H3" s="457"/>
      <c r="I3" s="128" t="s">
        <v>91</v>
      </c>
      <c r="J3" s="456" t="str">
        <f>'1.แบบกรอกรายละเอียด'!B5</f>
        <v>สพป.ยโสธร เขต 2</v>
      </c>
      <c r="K3" s="456"/>
      <c r="L3" s="300"/>
      <c r="M3" s="300"/>
      <c r="N3" s="300"/>
      <c r="O3" s="300"/>
      <c r="P3" s="300"/>
    </row>
    <row r="4" spans="1:16" ht="22.5" thickBot="1" x14ac:dyDescent="0.55000000000000004">
      <c r="A4" s="437" t="s">
        <v>7</v>
      </c>
      <c r="B4" s="437"/>
      <c r="C4" s="437"/>
      <c r="D4" s="443" t="str">
        <f>+'1.แบบกรอกรายละเอียด'!B7</f>
        <v>นายสมศักดิ์ ประสพสุข</v>
      </c>
      <c r="E4" s="443"/>
      <c r="F4" s="443"/>
      <c r="G4" s="443"/>
      <c r="H4" s="443"/>
      <c r="I4" s="573" t="s">
        <v>2</v>
      </c>
      <c r="J4" s="573"/>
      <c r="K4" s="438">
        <f>+'1.แบบกรอกรายละเอียด'!B2</f>
        <v>243595</v>
      </c>
      <c r="L4" s="438"/>
      <c r="M4" s="129"/>
    </row>
    <row r="5" spans="1:16" ht="22.5" thickTop="1" x14ac:dyDescent="0.5">
      <c r="A5" s="427" t="s">
        <v>3</v>
      </c>
      <c r="B5" s="445" t="s">
        <v>4</v>
      </c>
      <c r="C5" s="446"/>
      <c r="D5" s="446"/>
      <c r="E5" s="446"/>
      <c r="F5" s="567" t="s">
        <v>11</v>
      </c>
      <c r="G5" s="454" t="s">
        <v>13</v>
      </c>
      <c r="H5" s="565" t="s">
        <v>19</v>
      </c>
      <c r="I5" s="566"/>
      <c r="J5" s="565" t="s">
        <v>15</v>
      </c>
      <c r="K5" s="566"/>
      <c r="L5" s="558" t="s">
        <v>17</v>
      </c>
      <c r="M5" s="427" t="s">
        <v>5</v>
      </c>
    </row>
    <row r="6" spans="1:16" ht="22.5" thickBot="1" x14ac:dyDescent="0.55000000000000004">
      <c r="A6" s="428"/>
      <c r="B6" s="447"/>
      <c r="C6" s="448"/>
      <c r="D6" s="448"/>
      <c r="E6" s="448"/>
      <c r="F6" s="568"/>
      <c r="G6" s="455"/>
      <c r="H6" s="105" t="s">
        <v>26</v>
      </c>
      <c r="I6" s="105" t="s">
        <v>16</v>
      </c>
      <c r="J6" s="105" t="s">
        <v>26</v>
      </c>
      <c r="K6" s="105" t="s">
        <v>16</v>
      </c>
      <c r="L6" s="559"/>
      <c r="M6" s="428"/>
    </row>
    <row r="7" spans="1:16" ht="22.5" thickTop="1" x14ac:dyDescent="0.5">
      <c r="A7" s="106"/>
      <c r="B7" s="439"/>
      <c r="C7" s="440"/>
      <c r="D7" s="440"/>
      <c r="E7" s="441"/>
      <c r="F7" s="107">
        <v>11</v>
      </c>
      <c r="G7" s="108"/>
      <c r="H7" s="109">
        <v>12</v>
      </c>
      <c r="I7" s="202">
        <f t="shared" ref="I7:I17" si="0">SUM(H7)*$F7</f>
        <v>132</v>
      </c>
      <c r="J7" s="111">
        <v>13</v>
      </c>
      <c r="K7" s="202">
        <f>SUM(J7)*$F7</f>
        <v>143</v>
      </c>
      <c r="L7" s="204">
        <f>SUM(,I7,K7)</f>
        <v>275</v>
      </c>
      <c r="M7" s="108"/>
    </row>
    <row r="8" spans="1:16" ht="21.75" x14ac:dyDescent="0.5">
      <c r="A8" s="106"/>
      <c r="B8" s="451"/>
      <c r="C8" s="452"/>
      <c r="D8" s="452"/>
      <c r="E8" s="453"/>
      <c r="F8" s="107">
        <v>14</v>
      </c>
      <c r="G8" s="108"/>
      <c r="H8" s="109">
        <v>15</v>
      </c>
      <c r="I8" s="202">
        <f t="shared" si="0"/>
        <v>210</v>
      </c>
      <c r="J8" s="111">
        <v>16</v>
      </c>
      <c r="K8" s="202">
        <f t="shared" ref="K8:K17" si="1">SUM(J8)*$F8</f>
        <v>224</v>
      </c>
      <c r="L8" s="204">
        <f t="shared" ref="L8:L17" si="2">SUM(,I8,K8)</f>
        <v>434</v>
      </c>
      <c r="M8" s="108"/>
    </row>
    <row r="9" spans="1:16" ht="21.75" x14ac:dyDescent="0.5">
      <c r="A9" s="113"/>
      <c r="B9" s="430"/>
      <c r="C9" s="431"/>
      <c r="D9" s="431"/>
      <c r="E9" s="432"/>
      <c r="F9" s="114"/>
      <c r="G9" s="115"/>
      <c r="H9" s="116"/>
      <c r="I9" s="202">
        <f t="shared" si="0"/>
        <v>0</v>
      </c>
      <c r="J9" s="116"/>
      <c r="K9" s="202">
        <f t="shared" si="1"/>
        <v>0</v>
      </c>
      <c r="L9" s="204">
        <f t="shared" si="2"/>
        <v>0</v>
      </c>
      <c r="M9" s="115"/>
    </row>
    <row r="10" spans="1:16" ht="21.75" x14ac:dyDescent="0.5">
      <c r="A10" s="113"/>
      <c r="B10" s="430"/>
      <c r="C10" s="431"/>
      <c r="D10" s="431"/>
      <c r="E10" s="432"/>
      <c r="F10" s="114"/>
      <c r="G10" s="115"/>
      <c r="H10" s="116"/>
      <c r="I10" s="202">
        <f t="shared" si="0"/>
        <v>0</v>
      </c>
      <c r="J10" s="116"/>
      <c r="K10" s="202">
        <f t="shared" si="1"/>
        <v>0</v>
      </c>
      <c r="L10" s="204">
        <f t="shared" si="2"/>
        <v>0</v>
      </c>
      <c r="M10" s="115"/>
    </row>
    <row r="11" spans="1:16" ht="21.75" x14ac:dyDescent="0.5">
      <c r="A11" s="113"/>
      <c r="B11" s="430"/>
      <c r="C11" s="431"/>
      <c r="D11" s="431"/>
      <c r="E11" s="432"/>
      <c r="F11" s="114"/>
      <c r="G11" s="115"/>
      <c r="H11" s="116"/>
      <c r="I11" s="202">
        <f t="shared" si="0"/>
        <v>0</v>
      </c>
      <c r="J11" s="116"/>
      <c r="K11" s="202">
        <f t="shared" si="1"/>
        <v>0</v>
      </c>
      <c r="L11" s="204">
        <f t="shared" si="2"/>
        <v>0</v>
      </c>
      <c r="M11" s="115"/>
    </row>
    <row r="12" spans="1:16" ht="21.75" x14ac:dyDescent="0.5">
      <c r="A12" s="113"/>
      <c r="B12" s="430"/>
      <c r="C12" s="431"/>
      <c r="D12" s="431"/>
      <c r="E12" s="432"/>
      <c r="F12" s="114"/>
      <c r="G12" s="115"/>
      <c r="H12" s="116"/>
      <c r="I12" s="202">
        <f t="shared" si="0"/>
        <v>0</v>
      </c>
      <c r="J12" s="116"/>
      <c r="K12" s="202">
        <f t="shared" si="1"/>
        <v>0</v>
      </c>
      <c r="L12" s="204">
        <f t="shared" si="2"/>
        <v>0</v>
      </c>
      <c r="M12" s="115"/>
    </row>
    <row r="13" spans="1:16" ht="21.75" x14ac:dyDescent="0.5">
      <c r="A13" s="113"/>
      <c r="B13" s="430"/>
      <c r="C13" s="431"/>
      <c r="D13" s="431"/>
      <c r="E13" s="432"/>
      <c r="F13" s="114"/>
      <c r="G13" s="115"/>
      <c r="H13" s="116"/>
      <c r="I13" s="202">
        <f t="shared" si="0"/>
        <v>0</v>
      </c>
      <c r="J13" s="116"/>
      <c r="K13" s="202">
        <f t="shared" si="1"/>
        <v>0</v>
      </c>
      <c r="L13" s="204">
        <f t="shared" si="2"/>
        <v>0</v>
      </c>
      <c r="M13" s="115"/>
    </row>
    <row r="14" spans="1:16" ht="21.75" x14ac:dyDescent="0.5">
      <c r="A14" s="113"/>
      <c r="B14" s="430"/>
      <c r="C14" s="431"/>
      <c r="D14" s="431"/>
      <c r="E14" s="432"/>
      <c r="F14" s="114"/>
      <c r="G14" s="115"/>
      <c r="H14" s="116"/>
      <c r="I14" s="202">
        <f t="shared" si="0"/>
        <v>0</v>
      </c>
      <c r="J14" s="116"/>
      <c r="K14" s="202">
        <f t="shared" si="1"/>
        <v>0</v>
      </c>
      <c r="L14" s="204">
        <f t="shared" si="2"/>
        <v>0</v>
      </c>
      <c r="M14" s="115"/>
    </row>
    <row r="15" spans="1:16" ht="21.75" x14ac:dyDescent="0.5">
      <c r="A15" s="113"/>
      <c r="B15" s="430"/>
      <c r="C15" s="431"/>
      <c r="D15" s="431"/>
      <c r="E15" s="432"/>
      <c r="F15" s="114"/>
      <c r="G15" s="115"/>
      <c r="H15" s="116"/>
      <c r="I15" s="202">
        <f t="shared" si="0"/>
        <v>0</v>
      </c>
      <c r="J15" s="116"/>
      <c r="K15" s="202">
        <f t="shared" si="1"/>
        <v>0</v>
      </c>
      <c r="L15" s="204">
        <f t="shared" si="2"/>
        <v>0</v>
      </c>
      <c r="M15" s="115"/>
    </row>
    <row r="16" spans="1:16" ht="21.75" x14ac:dyDescent="0.5">
      <c r="A16" s="113"/>
      <c r="B16" s="430"/>
      <c r="C16" s="431"/>
      <c r="D16" s="431"/>
      <c r="E16" s="432"/>
      <c r="F16" s="114"/>
      <c r="G16" s="115"/>
      <c r="H16" s="116"/>
      <c r="I16" s="202">
        <f t="shared" si="0"/>
        <v>0</v>
      </c>
      <c r="J16" s="116"/>
      <c r="K16" s="202">
        <f t="shared" si="1"/>
        <v>0</v>
      </c>
      <c r="L16" s="204">
        <f t="shared" si="2"/>
        <v>0</v>
      </c>
      <c r="M16" s="115"/>
    </row>
    <row r="17" spans="1:13" ht="22.5" thickBot="1" x14ac:dyDescent="0.55000000000000004">
      <c r="A17" s="122"/>
      <c r="B17" s="462"/>
      <c r="C17" s="463"/>
      <c r="D17" s="463"/>
      <c r="E17" s="464"/>
      <c r="F17" s="123"/>
      <c r="G17" s="124"/>
      <c r="H17" s="125"/>
      <c r="I17" s="202">
        <f t="shared" si="0"/>
        <v>0</v>
      </c>
      <c r="J17" s="125"/>
      <c r="K17" s="202">
        <f t="shared" si="1"/>
        <v>0</v>
      </c>
      <c r="L17" s="204">
        <f t="shared" si="2"/>
        <v>0</v>
      </c>
      <c r="M17" s="124"/>
    </row>
    <row r="18" spans="1:13" ht="23.25" thickTop="1" thickBot="1" x14ac:dyDescent="0.55000000000000004">
      <c r="A18" s="458" t="s">
        <v>14</v>
      </c>
      <c r="B18" s="459"/>
      <c r="C18" s="459"/>
      <c r="D18" s="459"/>
      <c r="E18" s="459"/>
      <c r="F18" s="459"/>
      <c r="G18" s="459"/>
      <c r="H18" s="460"/>
      <c r="I18" s="203">
        <f>SUM(I7:I17)</f>
        <v>342</v>
      </c>
      <c r="J18" s="126"/>
      <c r="K18" s="203">
        <f>SUM(K7:K17)</f>
        <v>367</v>
      </c>
      <c r="L18" s="203">
        <f>SUM(L7:L17)</f>
        <v>709</v>
      </c>
      <c r="M18" s="127"/>
    </row>
    <row r="19" spans="1:13" ht="24.75" thickTop="1" x14ac:dyDescent="0.5">
      <c r="A19" s="96"/>
      <c r="B19" s="96"/>
      <c r="C19" s="96"/>
      <c r="D19" s="9"/>
      <c r="E19" s="96"/>
      <c r="F19" s="23"/>
      <c r="G19" s="23"/>
      <c r="H19" s="23"/>
      <c r="I19" s="22"/>
      <c r="J19" s="22"/>
      <c r="K19" s="22"/>
      <c r="L19" s="22"/>
      <c r="M19" s="23"/>
    </row>
    <row r="20" spans="1:13" ht="24" x14ac:dyDescent="0.55000000000000004">
      <c r="A20" s="96"/>
      <c r="B20" s="96"/>
      <c r="C20" s="96"/>
      <c r="D20" s="9"/>
      <c r="E20" s="550" t="s">
        <v>99</v>
      </c>
      <c r="F20" s="652"/>
      <c r="G20" s="652"/>
      <c r="H20" s="652"/>
      <c r="I20" s="550" t="s">
        <v>93</v>
      </c>
      <c r="J20" s="550"/>
      <c r="K20" s="550"/>
      <c r="L20" s="550"/>
      <c r="M20" s="23"/>
    </row>
    <row r="21" spans="1:13" s="304" customFormat="1" ht="24" x14ac:dyDescent="0.5">
      <c r="A21" s="279"/>
      <c r="B21" s="279"/>
      <c r="C21" s="279"/>
      <c r="D21" s="9"/>
      <c r="E21" s="595" t="str">
        <f>"("&amp;(+'1.แบบกรอกรายละเอียด'!B7)&amp;")"</f>
        <v>(นายสมศักดิ์ ประสพสุข)</v>
      </c>
      <c r="F21" s="595"/>
      <c r="G21" s="595"/>
      <c r="H21" s="306"/>
      <c r="I21" s="595" t="str">
        <f>"("&amp;(+'1.แบบกรอกรายละเอียด'!B10)&amp;")"</f>
        <v>(นายภัณฑจิตร  จริงจัง)</v>
      </c>
      <c r="J21" s="595"/>
      <c r="K21" s="595"/>
      <c r="L21" s="306"/>
      <c r="M21" s="280"/>
    </row>
    <row r="22" spans="1:13" s="304" customFormat="1" ht="24" x14ac:dyDescent="0.5">
      <c r="A22" s="279"/>
      <c r="B22" s="279"/>
      <c r="C22" s="279"/>
      <c r="D22" s="9"/>
      <c r="E22" s="307"/>
      <c r="F22" s="307"/>
      <c r="G22" s="307"/>
      <c r="H22" s="307"/>
      <c r="I22" s="595" t="str">
        <f>+'1.แบบกรอกรายละเอียด'!B11</f>
        <v>ผู้อำนวยการโรงเรียนบ้านเด็กสมบูรณ์</v>
      </c>
      <c r="J22" s="595"/>
      <c r="K22" s="595"/>
      <c r="L22" s="306"/>
      <c r="M22" s="280"/>
    </row>
    <row r="23" spans="1:13" ht="24" x14ac:dyDescent="0.55000000000000004">
      <c r="A23" s="442" t="s">
        <v>25</v>
      </c>
      <c r="B23" s="442"/>
      <c r="C23" s="442"/>
      <c r="D23" s="442"/>
      <c r="E23" s="442"/>
      <c r="F23" s="442"/>
      <c r="G23" s="442"/>
      <c r="H23" s="442"/>
      <c r="I23" s="442"/>
      <c r="J23" s="442"/>
      <c r="K23" s="442"/>
      <c r="L23" s="102" t="s">
        <v>90</v>
      </c>
      <c r="M23" s="102"/>
    </row>
    <row r="24" spans="1:13" ht="24" x14ac:dyDescent="0.5">
      <c r="A24" s="21" t="s">
        <v>78</v>
      </c>
      <c r="B24" s="21"/>
      <c r="C24" s="104"/>
      <c r="D24" s="443" t="str">
        <f>+D2</f>
        <v>ปรับปรุงซ่อมแซมอาคารเรียน ป.1 ซ</v>
      </c>
      <c r="E24" s="443"/>
      <c r="F24" s="443"/>
      <c r="G24" s="443"/>
      <c r="H24" s="443"/>
      <c r="I24" s="96"/>
      <c r="J24" s="104"/>
      <c r="K24" s="104"/>
      <c r="L24" s="104"/>
      <c r="M24" s="104"/>
    </row>
    <row r="25" spans="1:13" ht="22.5" thickBot="1" x14ac:dyDescent="0.55000000000000004">
      <c r="A25" s="437" t="s">
        <v>0</v>
      </c>
      <c r="B25" s="437"/>
      <c r="C25" s="437"/>
      <c r="D25" s="561" t="str">
        <f>+D3</f>
        <v>โรงเรียนบ้านเด็กสมบูรณ์  ตำบลกุดชุม  อำเภอกุดชุม  จังหวัดยโสธร</v>
      </c>
      <c r="E25" s="561"/>
      <c r="F25" s="561"/>
      <c r="G25" s="561"/>
      <c r="H25" s="561"/>
      <c r="I25" s="128" t="s">
        <v>91</v>
      </c>
      <c r="J25" s="560" t="str">
        <f>+J3</f>
        <v>สพป.ยโสธร เขต 2</v>
      </c>
      <c r="K25" s="560"/>
      <c r="L25" s="9"/>
      <c r="M25" s="9"/>
    </row>
    <row r="26" spans="1:13" ht="22.5" thickTop="1" x14ac:dyDescent="0.5">
      <c r="A26" s="427" t="s">
        <v>3</v>
      </c>
      <c r="B26" s="445" t="s">
        <v>4</v>
      </c>
      <c r="C26" s="446"/>
      <c r="D26" s="446"/>
      <c r="E26" s="446"/>
      <c r="F26" s="601" t="s">
        <v>11</v>
      </c>
      <c r="G26" s="454" t="s">
        <v>13</v>
      </c>
      <c r="H26" s="597" t="s">
        <v>19</v>
      </c>
      <c r="I26" s="598"/>
      <c r="J26" s="597" t="s">
        <v>15</v>
      </c>
      <c r="K26" s="598"/>
      <c r="L26" s="599" t="s">
        <v>17</v>
      </c>
      <c r="M26" s="427" t="s">
        <v>5</v>
      </c>
    </row>
    <row r="27" spans="1:13" ht="22.5" thickBot="1" x14ac:dyDescent="0.55000000000000004">
      <c r="A27" s="428"/>
      <c r="B27" s="447"/>
      <c r="C27" s="448"/>
      <c r="D27" s="448"/>
      <c r="E27" s="448"/>
      <c r="F27" s="602"/>
      <c r="G27" s="455"/>
      <c r="H27" s="20" t="s">
        <v>26</v>
      </c>
      <c r="I27" s="20" t="s">
        <v>16</v>
      </c>
      <c r="J27" s="20" t="s">
        <v>26</v>
      </c>
      <c r="K27" s="20" t="s">
        <v>16</v>
      </c>
      <c r="L27" s="600"/>
      <c r="M27" s="428"/>
    </row>
    <row r="28" spans="1:13" ht="22.5" thickTop="1" x14ac:dyDescent="0.5">
      <c r="A28" s="106"/>
      <c r="B28" s="439"/>
      <c r="C28" s="440"/>
      <c r="D28" s="440"/>
      <c r="E28" s="441"/>
      <c r="F28" s="107">
        <v>17</v>
      </c>
      <c r="G28" s="108"/>
      <c r="H28" s="109">
        <v>18</v>
      </c>
      <c r="I28" s="202">
        <f t="shared" ref="I28:I38" si="3">SUM(H28)*$F28</f>
        <v>306</v>
      </c>
      <c r="J28" s="111">
        <v>19</v>
      </c>
      <c r="K28" s="202">
        <f t="shared" ref="K28:K35" si="4">SUM(J28)*$F28</f>
        <v>323</v>
      </c>
      <c r="L28" s="204">
        <f t="shared" ref="L28:L38" si="5">SUM(,I28,K28)</f>
        <v>629</v>
      </c>
      <c r="M28" s="108"/>
    </row>
    <row r="29" spans="1:13" ht="21.75" x14ac:dyDescent="0.5">
      <c r="A29" s="130"/>
      <c r="B29" s="552"/>
      <c r="C29" s="553"/>
      <c r="D29" s="553"/>
      <c r="E29" s="554"/>
      <c r="F29" s="114">
        <v>20</v>
      </c>
      <c r="G29" s="115"/>
      <c r="H29" s="116">
        <v>222</v>
      </c>
      <c r="I29" s="202">
        <f t="shared" si="3"/>
        <v>4440</v>
      </c>
      <c r="J29" s="131">
        <v>221</v>
      </c>
      <c r="K29" s="202">
        <f t="shared" si="4"/>
        <v>4420</v>
      </c>
      <c r="L29" s="204">
        <f t="shared" si="5"/>
        <v>8860</v>
      </c>
      <c r="M29" s="115"/>
    </row>
    <row r="30" spans="1:13" ht="21.75" x14ac:dyDescent="0.5">
      <c r="A30" s="132"/>
      <c r="B30" s="552"/>
      <c r="C30" s="553"/>
      <c r="D30" s="553"/>
      <c r="E30" s="554"/>
      <c r="F30" s="133"/>
      <c r="G30" s="134"/>
      <c r="H30" s="112"/>
      <c r="I30" s="202">
        <f t="shared" si="3"/>
        <v>0</v>
      </c>
      <c r="J30" s="135"/>
      <c r="K30" s="202">
        <f t="shared" si="4"/>
        <v>0</v>
      </c>
      <c r="L30" s="204">
        <f t="shared" si="5"/>
        <v>0</v>
      </c>
      <c r="M30" s="136"/>
    </row>
    <row r="31" spans="1:13" ht="21.75" x14ac:dyDescent="0.5">
      <c r="A31" s="130"/>
      <c r="B31" s="562"/>
      <c r="C31" s="563"/>
      <c r="D31" s="563"/>
      <c r="E31" s="564"/>
      <c r="F31" s="133"/>
      <c r="G31" s="134"/>
      <c r="H31" s="112"/>
      <c r="I31" s="205">
        <f t="shared" si="3"/>
        <v>0</v>
      </c>
      <c r="J31" s="135"/>
      <c r="K31" s="205">
        <f t="shared" si="4"/>
        <v>0</v>
      </c>
      <c r="L31" s="208">
        <f t="shared" si="5"/>
        <v>0</v>
      </c>
      <c r="M31" s="136"/>
    </row>
    <row r="32" spans="1:13" ht="21.75" x14ac:dyDescent="0.5">
      <c r="A32" s="139"/>
      <c r="B32" s="140"/>
      <c r="C32" s="141"/>
      <c r="D32" s="653"/>
      <c r="E32" s="654"/>
      <c r="F32" s="133"/>
      <c r="G32" s="134"/>
      <c r="H32" s="112"/>
      <c r="I32" s="202">
        <f t="shared" si="3"/>
        <v>0</v>
      </c>
      <c r="J32" s="142"/>
      <c r="K32" s="202">
        <f t="shared" si="4"/>
        <v>0</v>
      </c>
      <c r="L32" s="204">
        <f t="shared" si="5"/>
        <v>0</v>
      </c>
      <c r="M32" s="143"/>
    </row>
    <row r="33" spans="1:13" ht="21.75" x14ac:dyDescent="0.5">
      <c r="A33" s="139"/>
      <c r="B33" s="140"/>
      <c r="C33" s="141"/>
      <c r="D33" s="653"/>
      <c r="E33" s="654"/>
      <c r="F33" s="144"/>
      <c r="G33" s="134"/>
      <c r="H33" s="112"/>
      <c r="I33" s="205">
        <f t="shared" si="3"/>
        <v>0</v>
      </c>
      <c r="J33" s="142"/>
      <c r="K33" s="202">
        <f t="shared" si="4"/>
        <v>0</v>
      </c>
      <c r="L33" s="208">
        <f t="shared" si="5"/>
        <v>0</v>
      </c>
      <c r="M33" s="143"/>
    </row>
    <row r="34" spans="1:13" ht="21.75" x14ac:dyDescent="0.5">
      <c r="A34" s="139"/>
      <c r="B34" s="140"/>
      <c r="C34" s="141"/>
      <c r="D34" s="653"/>
      <c r="E34" s="654"/>
      <c r="F34" s="144"/>
      <c r="G34" s="134"/>
      <c r="H34" s="112"/>
      <c r="I34" s="202">
        <f t="shared" si="3"/>
        <v>0</v>
      </c>
      <c r="J34" s="142"/>
      <c r="K34" s="202">
        <f t="shared" si="4"/>
        <v>0</v>
      </c>
      <c r="L34" s="204">
        <f t="shared" si="5"/>
        <v>0</v>
      </c>
      <c r="M34" s="143"/>
    </row>
    <row r="35" spans="1:13" ht="21.75" x14ac:dyDescent="0.5">
      <c r="A35" s="139"/>
      <c r="B35" s="140"/>
      <c r="C35" s="141"/>
      <c r="D35" s="653"/>
      <c r="E35" s="654"/>
      <c r="F35" s="133"/>
      <c r="G35" s="134"/>
      <c r="H35" s="112"/>
      <c r="I35" s="205">
        <f t="shared" si="3"/>
        <v>0</v>
      </c>
      <c r="J35" s="142"/>
      <c r="K35" s="205">
        <f t="shared" si="4"/>
        <v>0</v>
      </c>
      <c r="L35" s="208">
        <f t="shared" si="5"/>
        <v>0</v>
      </c>
      <c r="M35" s="143"/>
    </row>
    <row r="36" spans="1:13" ht="21.75" x14ac:dyDescent="0.5">
      <c r="A36" s="130"/>
      <c r="B36" s="552"/>
      <c r="C36" s="553"/>
      <c r="D36" s="553"/>
      <c r="E36" s="554"/>
      <c r="F36" s="145"/>
      <c r="G36" s="146"/>
      <c r="H36" s="147"/>
      <c r="I36" s="202">
        <f t="shared" si="3"/>
        <v>0</v>
      </c>
      <c r="J36" s="148"/>
      <c r="K36" s="209">
        <f>SUM(K32:K35)</f>
        <v>0</v>
      </c>
      <c r="L36" s="204">
        <f t="shared" si="5"/>
        <v>0</v>
      </c>
      <c r="M36" s="143"/>
    </row>
    <row r="37" spans="1:13" ht="21.75" x14ac:dyDescent="0.5">
      <c r="A37" s="139"/>
      <c r="B37" s="552"/>
      <c r="C37" s="553"/>
      <c r="D37" s="553"/>
      <c r="E37" s="554"/>
      <c r="F37" s="133"/>
      <c r="G37" s="134"/>
      <c r="H37" s="112"/>
      <c r="I37" s="205">
        <f t="shared" si="3"/>
        <v>0</v>
      </c>
      <c r="J37" s="135"/>
      <c r="K37" s="202">
        <f>SUM(J37)*$F37</f>
        <v>0</v>
      </c>
      <c r="L37" s="208">
        <f t="shared" si="5"/>
        <v>0</v>
      </c>
      <c r="M37" s="136"/>
    </row>
    <row r="38" spans="1:13" ht="22.5" thickBot="1" x14ac:dyDescent="0.55000000000000004">
      <c r="A38" s="139"/>
      <c r="B38" s="152"/>
      <c r="C38" s="655"/>
      <c r="D38" s="656"/>
      <c r="E38" s="657"/>
      <c r="F38" s="153"/>
      <c r="G38" s="154"/>
      <c r="H38" s="138"/>
      <c r="I38" s="202">
        <f t="shared" si="3"/>
        <v>0</v>
      </c>
      <c r="J38" s="135"/>
      <c r="K38" s="202">
        <f>SUM(J38)*$F38</f>
        <v>0</v>
      </c>
      <c r="L38" s="204">
        <f t="shared" si="5"/>
        <v>0</v>
      </c>
      <c r="M38" s="136"/>
    </row>
    <row r="39" spans="1:13" ht="21.75" x14ac:dyDescent="0.5">
      <c r="A39" s="155"/>
      <c r="B39" s="156"/>
      <c r="C39" s="157"/>
      <c r="D39" s="158"/>
      <c r="E39" s="158" t="s">
        <v>80</v>
      </c>
      <c r="F39" s="200"/>
      <c r="G39" s="158"/>
      <c r="H39" s="201"/>
      <c r="I39" s="206">
        <f>SUM(I28:I38)</f>
        <v>4746</v>
      </c>
      <c r="J39" s="164"/>
      <c r="K39" s="210">
        <f>SUM(K28:K38)</f>
        <v>4743</v>
      </c>
      <c r="L39" s="210">
        <f>SUM(L28:L38)</f>
        <v>9489</v>
      </c>
      <c r="M39" s="166"/>
    </row>
    <row r="40" spans="1:13" ht="22.5" thickBot="1" x14ac:dyDescent="0.55000000000000004">
      <c r="A40" s="167"/>
      <c r="B40" s="156"/>
      <c r="C40" s="157"/>
      <c r="D40" s="158"/>
      <c r="E40" s="158" t="s">
        <v>81</v>
      </c>
      <c r="F40" s="200"/>
      <c r="G40" s="158"/>
      <c r="H40" s="201"/>
      <c r="I40" s="207">
        <f>SUM(I18+I39)</f>
        <v>5088</v>
      </c>
      <c r="J40" s="170"/>
      <c r="K40" s="207">
        <f>SUM(K18+K39)</f>
        <v>5110</v>
      </c>
      <c r="L40" s="207">
        <f>SUM(L18+L39)</f>
        <v>10198</v>
      </c>
      <c r="M40" s="171"/>
    </row>
    <row r="41" spans="1:13" ht="24" x14ac:dyDescent="0.5">
      <c r="A41" s="96"/>
      <c r="B41" s="96"/>
      <c r="C41" s="96"/>
      <c r="D41" s="9"/>
      <c r="E41" s="96"/>
      <c r="F41" s="23"/>
      <c r="G41" s="23"/>
      <c r="H41" s="23"/>
      <c r="I41" s="22"/>
      <c r="J41" s="22"/>
      <c r="K41" s="22"/>
      <c r="L41" s="22"/>
      <c r="M41" s="23"/>
    </row>
    <row r="42" spans="1:13" ht="24" x14ac:dyDescent="0.55000000000000004">
      <c r="A42" s="96"/>
      <c r="B42" s="96"/>
      <c r="C42" s="96"/>
      <c r="D42" s="9"/>
      <c r="E42" s="550" t="s">
        <v>99</v>
      </c>
      <c r="F42" s="652"/>
      <c r="G42" s="652"/>
      <c r="H42" s="652"/>
      <c r="I42" s="550" t="s">
        <v>93</v>
      </c>
      <c r="J42" s="550"/>
      <c r="K42" s="550"/>
      <c r="L42" s="550"/>
      <c r="M42" s="23"/>
    </row>
    <row r="43" spans="1:13" s="304" customFormat="1" ht="24" x14ac:dyDescent="0.5">
      <c r="A43" s="279"/>
      <c r="B43" s="279"/>
      <c r="C43" s="279"/>
      <c r="D43" s="9"/>
      <c r="E43" s="595" t="str">
        <f>"("&amp;(+'1.แบบกรอกรายละเอียด'!B7)&amp;")"</f>
        <v>(นายสมศักดิ์ ประสพสุข)</v>
      </c>
      <c r="F43" s="595"/>
      <c r="G43" s="595"/>
      <c r="H43" s="306"/>
      <c r="I43" s="595" t="str">
        <f>"("&amp;(+'1.แบบกรอกรายละเอียด'!B10)&amp;")"</f>
        <v>(นายภัณฑจิตร  จริงจัง)</v>
      </c>
      <c r="J43" s="595"/>
      <c r="K43" s="595"/>
      <c r="L43" s="306"/>
      <c r="M43" s="280"/>
    </row>
    <row r="44" spans="1:13" s="304" customFormat="1" ht="24" x14ac:dyDescent="0.5">
      <c r="A44" s="279"/>
      <c r="B44" s="279"/>
      <c r="C44" s="279"/>
      <c r="D44" s="9"/>
      <c r="E44" s="307"/>
      <c r="F44" s="307"/>
      <c r="G44" s="307"/>
      <c r="H44" s="307"/>
      <c r="I44" s="595" t="str">
        <f>+'1.แบบกรอกรายละเอียด'!B11</f>
        <v>ผู้อำนวยการโรงเรียนบ้านเด็กสมบูรณ์</v>
      </c>
      <c r="J44" s="595"/>
      <c r="K44" s="595"/>
      <c r="L44" s="306"/>
      <c r="M44" s="280"/>
    </row>
    <row r="45" spans="1:13" ht="24" x14ac:dyDescent="0.55000000000000004">
      <c r="A45" s="442" t="s">
        <v>25</v>
      </c>
      <c r="B45" s="442"/>
      <c r="C45" s="442"/>
      <c r="D45" s="442"/>
      <c r="E45" s="442"/>
      <c r="F45" s="442"/>
      <c r="G45" s="442"/>
      <c r="H45" s="442"/>
      <c r="I45" s="442"/>
      <c r="J45" s="442"/>
      <c r="K45" s="442"/>
      <c r="L45" s="102" t="s">
        <v>90</v>
      </c>
      <c r="M45" s="102"/>
    </row>
    <row r="46" spans="1:13" ht="24" x14ac:dyDescent="0.5">
      <c r="A46" s="21" t="s">
        <v>78</v>
      </c>
      <c r="B46" s="21"/>
      <c r="C46" s="104"/>
      <c r="D46" s="443" t="str">
        <f>+D2</f>
        <v>ปรับปรุงซ่อมแซมอาคารเรียน ป.1 ซ</v>
      </c>
      <c r="E46" s="443"/>
      <c r="F46" s="443"/>
      <c r="G46" s="443"/>
      <c r="H46" s="443"/>
      <c r="I46" s="96"/>
      <c r="J46" s="104"/>
      <c r="K46" s="104"/>
      <c r="L46" s="104"/>
      <c r="M46" s="104"/>
    </row>
    <row r="47" spans="1:13" ht="22.5" thickBot="1" x14ac:dyDescent="0.55000000000000004">
      <c r="A47" s="437" t="s">
        <v>0</v>
      </c>
      <c r="B47" s="437"/>
      <c r="C47" s="437"/>
      <c r="D47" s="561" t="str">
        <f>+D25</f>
        <v>โรงเรียนบ้านเด็กสมบูรณ์  ตำบลกุดชุม  อำเภอกุดชุม  จังหวัดยโสธร</v>
      </c>
      <c r="E47" s="561"/>
      <c r="F47" s="561"/>
      <c r="G47" s="561"/>
      <c r="H47" s="561"/>
      <c r="I47" s="128" t="s">
        <v>91</v>
      </c>
      <c r="J47" s="560" t="str">
        <f>+J3</f>
        <v>สพป.ยโสธร เขต 2</v>
      </c>
      <c r="K47" s="560"/>
      <c r="L47" s="9"/>
      <c r="M47" s="9"/>
    </row>
    <row r="48" spans="1:13" ht="22.5" thickTop="1" x14ac:dyDescent="0.5">
      <c r="A48" s="427" t="s">
        <v>3</v>
      </c>
      <c r="B48" s="445" t="s">
        <v>4</v>
      </c>
      <c r="C48" s="446"/>
      <c r="D48" s="446"/>
      <c r="E48" s="446"/>
      <c r="F48" s="601" t="s">
        <v>11</v>
      </c>
      <c r="G48" s="454" t="s">
        <v>13</v>
      </c>
      <c r="H48" s="597" t="s">
        <v>19</v>
      </c>
      <c r="I48" s="598"/>
      <c r="J48" s="597" t="s">
        <v>15</v>
      </c>
      <c r="K48" s="598"/>
      <c r="L48" s="599" t="s">
        <v>17</v>
      </c>
      <c r="M48" s="427" t="s">
        <v>5</v>
      </c>
    </row>
    <row r="49" spans="1:13" ht="22.5" thickBot="1" x14ac:dyDescent="0.55000000000000004">
      <c r="A49" s="428"/>
      <c r="B49" s="447"/>
      <c r="C49" s="448"/>
      <c r="D49" s="448"/>
      <c r="E49" s="448"/>
      <c r="F49" s="602"/>
      <c r="G49" s="455"/>
      <c r="H49" s="20" t="s">
        <v>26</v>
      </c>
      <c r="I49" s="20" t="s">
        <v>16</v>
      </c>
      <c r="J49" s="20" t="s">
        <v>26</v>
      </c>
      <c r="K49" s="20" t="s">
        <v>16</v>
      </c>
      <c r="L49" s="600"/>
      <c r="M49" s="428"/>
    </row>
    <row r="50" spans="1:13" ht="22.5" thickTop="1" x14ac:dyDescent="0.5">
      <c r="A50" s="106"/>
      <c r="B50" s="439"/>
      <c r="C50" s="440"/>
      <c r="D50" s="440"/>
      <c r="E50" s="441"/>
      <c r="F50" s="107">
        <v>23</v>
      </c>
      <c r="G50" s="108"/>
      <c r="H50" s="109">
        <v>24</v>
      </c>
      <c r="I50" s="110">
        <f t="shared" ref="I50:I60" si="6">SUM(H50)*$F50</f>
        <v>552</v>
      </c>
      <c r="J50" s="111">
        <v>25</v>
      </c>
      <c r="K50" s="110">
        <f t="shared" ref="K50:K57" si="7">SUM(J50)*$F50</f>
        <v>575</v>
      </c>
      <c r="L50" s="112">
        <f t="shared" ref="L50:L60" si="8">SUM(,I50,K50)</f>
        <v>1127</v>
      </c>
      <c r="M50" s="108"/>
    </row>
    <row r="51" spans="1:13" ht="21.75" x14ac:dyDescent="0.5">
      <c r="A51" s="130"/>
      <c r="B51" s="552"/>
      <c r="C51" s="553"/>
      <c r="D51" s="553"/>
      <c r="E51" s="554"/>
      <c r="F51" s="114">
        <v>26</v>
      </c>
      <c r="G51" s="115"/>
      <c r="H51" s="116">
        <v>222</v>
      </c>
      <c r="I51" s="110">
        <f t="shared" si="6"/>
        <v>5772</v>
      </c>
      <c r="J51" s="131">
        <v>27</v>
      </c>
      <c r="K51" s="110">
        <f t="shared" si="7"/>
        <v>702</v>
      </c>
      <c r="L51" s="112">
        <f t="shared" si="8"/>
        <v>6474</v>
      </c>
      <c r="M51" s="115"/>
    </row>
    <row r="52" spans="1:13" ht="21.75" x14ac:dyDescent="0.5">
      <c r="A52" s="132"/>
      <c r="B52" s="552"/>
      <c r="C52" s="553"/>
      <c r="D52" s="553"/>
      <c r="E52" s="554"/>
      <c r="F52" s="133"/>
      <c r="G52" s="134"/>
      <c r="H52" s="112"/>
      <c r="I52" s="110">
        <f t="shared" si="6"/>
        <v>0</v>
      </c>
      <c r="J52" s="135"/>
      <c r="K52" s="110">
        <f t="shared" si="7"/>
        <v>0</v>
      </c>
      <c r="L52" s="112">
        <f t="shared" si="8"/>
        <v>0</v>
      </c>
      <c r="M52" s="136"/>
    </row>
    <row r="53" spans="1:13" ht="21.75" x14ac:dyDescent="0.5">
      <c r="A53" s="130"/>
      <c r="B53" s="562"/>
      <c r="C53" s="563"/>
      <c r="D53" s="563"/>
      <c r="E53" s="564"/>
      <c r="F53" s="133"/>
      <c r="G53" s="134"/>
      <c r="H53" s="112"/>
      <c r="I53" s="137">
        <f t="shared" si="6"/>
        <v>0</v>
      </c>
      <c r="J53" s="135"/>
      <c r="K53" s="137">
        <f t="shared" si="7"/>
        <v>0</v>
      </c>
      <c r="L53" s="138">
        <f t="shared" si="8"/>
        <v>0</v>
      </c>
      <c r="M53" s="136"/>
    </row>
    <row r="54" spans="1:13" ht="21.75" x14ac:dyDescent="0.5">
      <c r="A54" s="139"/>
      <c r="B54" s="140"/>
      <c r="C54" s="141"/>
      <c r="D54" s="653"/>
      <c r="E54" s="654"/>
      <c r="F54" s="133"/>
      <c r="G54" s="134"/>
      <c r="H54" s="112"/>
      <c r="I54" s="110">
        <f t="shared" si="6"/>
        <v>0</v>
      </c>
      <c r="J54" s="142"/>
      <c r="K54" s="110">
        <f t="shared" si="7"/>
        <v>0</v>
      </c>
      <c r="L54" s="112">
        <f t="shared" si="8"/>
        <v>0</v>
      </c>
      <c r="M54" s="143"/>
    </row>
    <row r="55" spans="1:13" ht="21.75" x14ac:dyDescent="0.5">
      <c r="A55" s="139"/>
      <c r="B55" s="140"/>
      <c r="C55" s="141"/>
      <c r="D55" s="653"/>
      <c r="E55" s="654"/>
      <c r="F55" s="144"/>
      <c r="G55" s="134"/>
      <c r="H55" s="112"/>
      <c r="I55" s="137">
        <f t="shared" si="6"/>
        <v>0</v>
      </c>
      <c r="J55" s="142"/>
      <c r="K55" s="110">
        <f t="shared" si="7"/>
        <v>0</v>
      </c>
      <c r="L55" s="138">
        <f t="shared" si="8"/>
        <v>0</v>
      </c>
      <c r="M55" s="143"/>
    </row>
    <row r="56" spans="1:13" ht="21.75" x14ac:dyDescent="0.5">
      <c r="A56" s="139"/>
      <c r="B56" s="140"/>
      <c r="C56" s="141"/>
      <c r="D56" s="653"/>
      <c r="E56" s="654"/>
      <c r="F56" s="144"/>
      <c r="G56" s="134"/>
      <c r="H56" s="112"/>
      <c r="I56" s="110">
        <f t="shared" si="6"/>
        <v>0</v>
      </c>
      <c r="J56" s="142"/>
      <c r="K56" s="110">
        <f t="shared" si="7"/>
        <v>0</v>
      </c>
      <c r="L56" s="112">
        <f t="shared" si="8"/>
        <v>0</v>
      </c>
      <c r="M56" s="143"/>
    </row>
    <row r="57" spans="1:13" ht="21.75" x14ac:dyDescent="0.5">
      <c r="A57" s="139"/>
      <c r="B57" s="140"/>
      <c r="C57" s="141"/>
      <c r="D57" s="653"/>
      <c r="E57" s="654"/>
      <c r="F57" s="133"/>
      <c r="G57" s="134"/>
      <c r="H57" s="112"/>
      <c r="I57" s="137">
        <f t="shared" si="6"/>
        <v>0</v>
      </c>
      <c r="J57" s="142"/>
      <c r="K57" s="137">
        <f t="shared" si="7"/>
        <v>0</v>
      </c>
      <c r="L57" s="138">
        <f t="shared" si="8"/>
        <v>0</v>
      </c>
      <c r="M57" s="143"/>
    </row>
    <row r="58" spans="1:13" ht="21.75" x14ac:dyDescent="0.5">
      <c r="A58" s="130"/>
      <c r="B58" s="552"/>
      <c r="C58" s="553"/>
      <c r="D58" s="553"/>
      <c r="E58" s="554"/>
      <c r="F58" s="145"/>
      <c r="G58" s="146"/>
      <c r="H58" s="147"/>
      <c r="I58" s="110">
        <f t="shared" si="6"/>
        <v>0</v>
      </c>
      <c r="J58" s="148"/>
      <c r="K58" s="149">
        <f>SUM(K54:K57)</f>
        <v>0</v>
      </c>
      <c r="L58" s="112">
        <f t="shared" si="8"/>
        <v>0</v>
      </c>
      <c r="M58" s="143"/>
    </row>
    <row r="59" spans="1:13" ht="21.75" x14ac:dyDescent="0.5">
      <c r="A59" s="139"/>
      <c r="B59" s="552"/>
      <c r="C59" s="553"/>
      <c r="D59" s="553"/>
      <c r="E59" s="554"/>
      <c r="F59" s="133"/>
      <c r="G59" s="134"/>
      <c r="H59" s="112"/>
      <c r="I59" s="137">
        <f t="shared" si="6"/>
        <v>0</v>
      </c>
      <c r="J59" s="135"/>
      <c r="K59" s="110">
        <f>SUM(J59)*$F59</f>
        <v>0</v>
      </c>
      <c r="L59" s="138">
        <f t="shared" si="8"/>
        <v>0</v>
      </c>
      <c r="M59" s="136"/>
    </row>
    <row r="60" spans="1:13" ht="22.5" thickBot="1" x14ac:dyDescent="0.55000000000000004">
      <c r="A60" s="139"/>
      <c r="B60" s="140"/>
      <c r="C60" s="141"/>
      <c r="D60" s="658"/>
      <c r="E60" s="659"/>
      <c r="F60" s="133"/>
      <c r="G60" s="134"/>
      <c r="H60" s="112"/>
      <c r="I60" s="110">
        <f t="shared" si="6"/>
        <v>0</v>
      </c>
      <c r="J60" s="142"/>
      <c r="K60" s="110">
        <f>SUM(J60)*$F60</f>
        <v>0</v>
      </c>
      <c r="L60" s="112">
        <f t="shared" si="8"/>
        <v>0</v>
      </c>
      <c r="M60" s="143"/>
    </row>
    <row r="61" spans="1:13" ht="21.75" x14ac:dyDescent="0.5">
      <c r="A61" s="155"/>
      <c r="B61" s="156"/>
      <c r="C61" s="157"/>
      <c r="D61" s="158"/>
      <c r="E61" s="158" t="s">
        <v>84</v>
      </c>
      <c r="F61" s="200"/>
      <c r="G61" s="158"/>
      <c r="H61" s="201"/>
      <c r="I61" s="163">
        <f>SUM(I50:I60)</f>
        <v>6324</v>
      </c>
      <c r="J61" s="164"/>
      <c r="K61" s="165">
        <f>SUM(K50:K60)</f>
        <v>1277</v>
      </c>
      <c r="L61" s="165">
        <f>SUM(L50:L60)</f>
        <v>7601</v>
      </c>
      <c r="M61" s="166"/>
    </row>
    <row r="62" spans="1:13" ht="22.5" thickBot="1" x14ac:dyDescent="0.55000000000000004">
      <c r="A62" s="167"/>
      <c r="B62" s="156"/>
      <c r="C62" s="157"/>
      <c r="D62" s="158"/>
      <c r="E62" s="158" t="s">
        <v>85</v>
      </c>
      <c r="F62" s="200"/>
      <c r="G62" s="158"/>
      <c r="H62" s="201"/>
      <c r="I62" s="169">
        <f>SUM(I40+I61)</f>
        <v>11412</v>
      </c>
      <c r="J62" s="170"/>
      <c r="K62" s="169">
        <f>SUM(K40+K61)</f>
        <v>6387</v>
      </c>
      <c r="L62" s="169">
        <f>SUM(L40+L61)</f>
        <v>17799</v>
      </c>
      <c r="M62" s="171"/>
    </row>
    <row r="63" spans="1:13" ht="24" x14ac:dyDescent="0.5">
      <c r="A63" s="96"/>
      <c r="B63" s="96"/>
      <c r="C63" s="96"/>
      <c r="D63" s="9"/>
      <c r="E63" s="96"/>
      <c r="F63" s="23"/>
      <c r="G63" s="23"/>
      <c r="H63" s="23"/>
      <c r="I63" s="22"/>
      <c r="J63" s="22"/>
      <c r="K63" s="22"/>
      <c r="L63" s="22"/>
      <c r="M63" s="23"/>
    </row>
    <row r="64" spans="1:13" ht="24" x14ac:dyDescent="0.55000000000000004">
      <c r="A64" s="96"/>
      <c r="B64" s="96"/>
      <c r="C64" s="96"/>
      <c r="D64" s="9"/>
      <c r="E64" s="550" t="s">
        <v>99</v>
      </c>
      <c r="F64" s="652"/>
      <c r="G64" s="652"/>
      <c r="H64" s="652"/>
      <c r="I64" s="550" t="s">
        <v>93</v>
      </c>
      <c r="J64" s="550"/>
      <c r="K64" s="550"/>
      <c r="L64" s="550"/>
      <c r="M64" s="23"/>
    </row>
    <row r="65" spans="1:13" s="304" customFormat="1" ht="24" x14ac:dyDescent="0.5">
      <c r="A65" s="279"/>
      <c r="B65" s="279"/>
      <c r="C65" s="279"/>
      <c r="D65" s="9"/>
      <c r="E65" s="595" t="str">
        <f>"("&amp;(+'1.แบบกรอกรายละเอียด'!B7)&amp;")"</f>
        <v>(นายสมศักดิ์ ประสพสุข)</v>
      </c>
      <c r="F65" s="595"/>
      <c r="G65" s="595"/>
      <c r="H65" s="306"/>
      <c r="I65" s="595" t="str">
        <f>"("&amp;(+'1.แบบกรอกรายละเอียด'!B10)&amp;")"</f>
        <v>(นายภัณฑจิตร  จริงจัง)</v>
      </c>
      <c r="J65" s="595"/>
      <c r="K65" s="595"/>
      <c r="L65" s="306"/>
      <c r="M65" s="280"/>
    </row>
    <row r="66" spans="1:13" s="304" customFormat="1" ht="24" x14ac:dyDescent="0.5">
      <c r="A66" s="279"/>
      <c r="B66" s="279"/>
      <c r="C66" s="279"/>
      <c r="D66" s="9"/>
      <c r="E66" s="307"/>
      <c r="F66" s="307"/>
      <c r="G66" s="307"/>
      <c r="H66" s="307"/>
      <c r="I66" s="595" t="str">
        <f>+'1.แบบกรอกรายละเอียด'!B11</f>
        <v>ผู้อำนวยการโรงเรียนบ้านเด็กสมบูรณ์</v>
      </c>
      <c r="J66" s="595"/>
      <c r="K66" s="595"/>
      <c r="L66" s="306"/>
      <c r="M66" s="280"/>
    </row>
    <row r="67" spans="1:13" ht="24" x14ac:dyDescent="0.55000000000000004">
      <c r="A67" s="442" t="s">
        <v>25</v>
      </c>
      <c r="B67" s="442"/>
      <c r="C67" s="442"/>
      <c r="D67" s="442"/>
      <c r="E67" s="442"/>
      <c r="F67" s="442"/>
      <c r="G67" s="442"/>
      <c r="H67" s="442"/>
      <c r="I67" s="442"/>
      <c r="J67" s="442"/>
      <c r="K67" s="442"/>
      <c r="L67" s="102" t="s">
        <v>90</v>
      </c>
      <c r="M67" s="102"/>
    </row>
    <row r="68" spans="1:13" ht="24" x14ac:dyDescent="0.5">
      <c r="A68" s="21" t="s">
        <v>78</v>
      </c>
      <c r="B68" s="21"/>
      <c r="C68" s="104"/>
      <c r="D68" s="437" t="str">
        <f>+D2</f>
        <v>ปรับปรุงซ่อมแซมอาคารเรียน ป.1 ซ</v>
      </c>
      <c r="E68" s="437"/>
      <c r="F68" s="437"/>
      <c r="G68" s="437"/>
      <c r="H68" s="437"/>
      <c r="I68" s="96"/>
      <c r="J68" s="104"/>
      <c r="K68" s="104"/>
      <c r="L68" s="104"/>
      <c r="M68" s="104"/>
    </row>
    <row r="69" spans="1:13" ht="22.5" thickBot="1" x14ac:dyDescent="0.55000000000000004">
      <c r="A69" s="437" t="s">
        <v>0</v>
      </c>
      <c r="B69" s="437"/>
      <c r="C69" s="437"/>
      <c r="D69" s="561" t="str">
        <f>+D47</f>
        <v>โรงเรียนบ้านเด็กสมบูรณ์  ตำบลกุดชุม  อำเภอกุดชุม  จังหวัดยโสธร</v>
      </c>
      <c r="E69" s="561"/>
      <c r="F69" s="561"/>
      <c r="G69" s="561"/>
      <c r="H69" s="561"/>
      <c r="I69" s="128" t="s">
        <v>91</v>
      </c>
      <c r="J69" s="560" t="str">
        <f>+J47</f>
        <v>สพป.ยโสธร เขต 2</v>
      </c>
      <c r="K69" s="560"/>
      <c r="L69" s="9"/>
      <c r="M69" s="9"/>
    </row>
    <row r="70" spans="1:13" ht="22.5" thickTop="1" x14ac:dyDescent="0.5">
      <c r="A70" s="427" t="s">
        <v>3</v>
      </c>
      <c r="B70" s="445" t="s">
        <v>4</v>
      </c>
      <c r="C70" s="446"/>
      <c r="D70" s="446"/>
      <c r="E70" s="446"/>
      <c r="F70" s="601" t="s">
        <v>11</v>
      </c>
      <c r="G70" s="454" t="s">
        <v>13</v>
      </c>
      <c r="H70" s="597" t="s">
        <v>19</v>
      </c>
      <c r="I70" s="598"/>
      <c r="J70" s="597" t="s">
        <v>15</v>
      </c>
      <c r="K70" s="598"/>
      <c r="L70" s="599" t="s">
        <v>17</v>
      </c>
      <c r="M70" s="427" t="s">
        <v>5</v>
      </c>
    </row>
    <row r="71" spans="1:13" ht="22.5" thickBot="1" x14ac:dyDescent="0.55000000000000004">
      <c r="A71" s="428"/>
      <c r="B71" s="447"/>
      <c r="C71" s="448"/>
      <c r="D71" s="448"/>
      <c r="E71" s="448"/>
      <c r="F71" s="602"/>
      <c r="G71" s="455"/>
      <c r="H71" s="20" t="s">
        <v>26</v>
      </c>
      <c r="I71" s="20" t="s">
        <v>16</v>
      </c>
      <c r="J71" s="20" t="s">
        <v>26</v>
      </c>
      <c r="K71" s="20" t="s">
        <v>16</v>
      </c>
      <c r="L71" s="600"/>
      <c r="M71" s="428"/>
    </row>
    <row r="72" spans="1:13" ht="22.5" thickTop="1" x14ac:dyDescent="0.5">
      <c r="A72" s="106"/>
      <c r="B72" s="439"/>
      <c r="C72" s="440"/>
      <c r="D72" s="440"/>
      <c r="E72" s="441"/>
      <c r="F72" s="107">
        <v>23</v>
      </c>
      <c r="G72" s="108"/>
      <c r="H72" s="109">
        <v>24</v>
      </c>
      <c r="I72" s="202">
        <f t="shared" ref="I72:I82" si="9">SUM(H72)*$F72</f>
        <v>552</v>
      </c>
      <c r="J72" s="111">
        <v>25</v>
      </c>
      <c r="K72" s="202">
        <f t="shared" ref="K72:K79" si="10">SUM(J72)*$F72</f>
        <v>575</v>
      </c>
      <c r="L72" s="204">
        <f t="shared" ref="L72:L82" si="11">SUM(,I72,K72)</f>
        <v>1127</v>
      </c>
      <c r="M72" s="108"/>
    </row>
    <row r="73" spans="1:13" ht="21.75" x14ac:dyDescent="0.5">
      <c r="A73" s="130"/>
      <c r="B73" s="552"/>
      <c r="C73" s="553"/>
      <c r="D73" s="553"/>
      <c r="E73" s="554"/>
      <c r="F73" s="114">
        <v>26</v>
      </c>
      <c r="G73" s="115"/>
      <c r="H73" s="116">
        <v>222</v>
      </c>
      <c r="I73" s="202">
        <f t="shared" si="9"/>
        <v>5772</v>
      </c>
      <c r="J73" s="131">
        <v>27</v>
      </c>
      <c r="K73" s="202">
        <f t="shared" si="10"/>
        <v>702</v>
      </c>
      <c r="L73" s="204">
        <f t="shared" si="11"/>
        <v>6474</v>
      </c>
      <c r="M73" s="115"/>
    </row>
    <row r="74" spans="1:13" ht="21.75" x14ac:dyDescent="0.5">
      <c r="A74" s="132"/>
      <c r="B74" s="552"/>
      <c r="C74" s="553"/>
      <c r="D74" s="553"/>
      <c r="E74" s="554"/>
      <c r="F74" s="133"/>
      <c r="G74" s="134"/>
      <c r="H74" s="112"/>
      <c r="I74" s="202">
        <f t="shared" si="9"/>
        <v>0</v>
      </c>
      <c r="J74" s="135"/>
      <c r="K74" s="202">
        <f t="shared" si="10"/>
        <v>0</v>
      </c>
      <c r="L74" s="204">
        <f t="shared" si="11"/>
        <v>0</v>
      </c>
      <c r="M74" s="136"/>
    </row>
    <row r="75" spans="1:13" ht="21.75" x14ac:dyDescent="0.5">
      <c r="A75" s="130"/>
      <c r="B75" s="562"/>
      <c r="C75" s="563"/>
      <c r="D75" s="563"/>
      <c r="E75" s="564"/>
      <c r="F75" s="133"/>
      <c r="G75" s="134"/>
      <c r="H75" s="112"/>
      <c r="I75" s="205">
        <f t="shared" si="9"/>
        <v>0</v>
      </c>
      <c r="J75" s="135"/>
      <c r="K75" s="205">
        <f t="shared" si="10"/>
        <v>0</v>
      </c>
      <c r="L75" s="208">
        <f t="shared" si="11"/>
        <v>0</v>
      </c>
      <c r="M75" s="136"/>
    </row>
    <row r="76" spans="1:13" ht="21.75" x14ac:dyDescent="0.5">
      <c r="A76" s="139"/>
      <c r="B76" s="140"/>
      <c r="C76" s="141"/>
      <c r="D76" s="653"/>
      <c r="E76" s="654"/>
      <c r="F76" s="133"/>
      <c r="G76" s="134"/>
      <c r="H76" s="112"/>
      <c r="I76" s="202">
        <f t="shared" si="9"/>
        <v>0</v>
      </c>
      <c r="J76" s="142"/>
      <c r="K76" s="202">
        <f t="shared" si="10"/>
        <v>0</v>
      </c>
      <c r="L76" s="204">
        <f t="shared" si="11"/>
        <v>0</v>
      </c>
      <c r="M76" s="143"/>
    </row>
    <row r="77" spans="1:13" ht="21.75" x14ac:dyDescent="0.5">
      <c r="A77" s="139"/>
      <c r="B77" s="140"/>
      <c r="C77" s="141"/>
      <c r="D77" s="653"/>
      <c r="E77" s="654"/>
      <c r="F77" s="144"/>
      <c r="G77" s="134"/>
      <c r="H77" s="112"/>
      <c r="I77" s="205">
        <f t="shared" si="9"/>
        <v>0</v>
      </c>
      <c r="J77" s="142"/>
      <c r="K77" s="202">
        <f t="shared" si="10"/>
        <v>0</v>
      </c>
      <c r="L77" s="208">
        <f t="shared" si="11"/>
        <v>0</v>
      </c>
      <c r="M77" s="143"/>
    </row>
    <row r="78" spans="1:13" ht="21.75" x14ac:dyDescent="0.5">
      <c r="A78" s="139"/>
      <c r="B78" s="140"/>
      <c r="C78" s="141"/>
      <c r="D78" s="653"/>
      <c r="E78" s="654"/>
      <c r="F78" s="144"/>
      <c r="G78" s="134"/>
      <c r="H78" s="112"/>
      <c r="I78" s="202">
        <f t="shared" si="9"/>
        <v>0</v>
      </c>
      <c r="J78" s="142"/>
      <c r="K78" s="202">
        <f t="shared" si="10"/>
        <v>0</v>
      </c>
      <c r="L78" s="204">
        <f t="shared" si="11"/>
        <v>0</v>
      </c>
      <c r="M78" s="143"/>
    </row>
    <row r="79" spans="1:13" ht="21.75" x14ac:dyDescent="0.5">
      <c r="A79" s="139"/>
      <c r="B79" s="140"/>
      <c r="C79" s="141"/>
      <c r="D79" s="653"/>
      <c r="E79" s="654"/>
      <c r="F79" s="133"/>
      <c r="G79" s="134"/>
      <c r="H79" s="112"/>
      <c r="I79" s="205">
        <f t="shared" si="9"/>
        <v>0</v>
      </c>
      <c r="J79" s="142"/>
      <c r="K79" s="205">
        <f t="shared" si="10"/>
        <v>0</v>
      </c>
      <c r="L79" s="208">
        <f t="shared" si="11"/>
        <v>0</v>
      </c>
      <c r="M79" s="143"/>
    </row>
    <row r="80" spans="1:13" ht="21.75" x14ac:dyDescent="0.5">
      <c r="A80" s="130"/>
      <c r="B80" s="552"/>
      <c r="C80" s="553"/>
      <c r="D80" s="553"/>
      <c r="E80" s="554"/>
      <c r="F80" s="145"/>
      <c r="G80" s="146"/>
      <c r="H80" s="147"/>
      <c r="I80" s="202">
        <f t="shared" si="9"/>
        <v>0</v>
      </c>
      <c r="J80" s="148"/>
      <c r="K80" s="209">
        <f>SUM(K76:K79)</f>
        <v>0</v>
      </c>
      <c r="L80" s="204">
        <f t="shared" si="11"/>
        <v>0</v>
      </c>
      <c r="M80" s="143"/>
    </row>
    <row r="81" spans="1:13" ht="21.75" x14ac:dyDescent="0.5">
      <c r="A81" s="139"/>
      <c r="B81" s="552"/>
      <c r="C81" s="553"/>
      <c r="D81" s="553"/>
      <c r="E81" s="554"/>
      <c r="F81" s="133"/>
      <c r="G81" s="134"/>
      <c r="H81" s="112"/>
      <c r="I81" s="205">
        <f t="shared" si="9"/>
        <v>0</v>
      </c>
      <c r="J81" s="135"/>
      <c r="K81" s="202">
        <f>SUM(J81)*$F81</f>
        <v>0</v>
      </c>
      <c r="L81" s="208">
        <f t="shared" si="11"/>
        <v>0</v>
      </c>
      <c r="M81" s="136"/>
    </row>
    <row r="82" spans="1:13" ht="22.5" thickBot="1" x14ac:dyDescent="0.55000000000000004">
      <c r="A82" s="139"/>
      <c r="B82" s="198"/>
      <c r="C82" s="199"/>
      <c r="D82" s="660"/>
      <c r="E82" s="661"/>
      <c r="F82" s="153"/>
      <c r="G82" s="154"/>
      <c r="H82" s="138"/>
      <c r="I82" s="202">
        <f t="shared" si="9"/>
        <v>0</v>
      </c>
      <c r="J82" s="142"/>
      <c r="K82" s="202">
        <f>SUM(J82)*$F82</f>
        <v>0</v>
      </c>
      <c r="L82" s="204">
        <f t="shared" si="11"/>
        <v>0</v>
      </c>
      <c r="M82" s="143"/>
    </row>
    <row r="83" spans="1:13" ht="21.75" x14ac:dyDescent="0.5">
      <c r="A83" s="155"/>
      <c r="B83" s="156"/>
      <c r="C83" s="157"/>
      <c r="D83" s="158"/>
      <c r="E83" s="158" t="s">
        <v>95</v>
      </c>
      <c r="F83" s="200"/>
      <c r="G83" s="158"/>
      <c r="H83" s="201"/>
      <c r="I83" s="206">
        <f>SUM(I72:I82)</f>
        <v>6324</v>
      </c>
      <c r="J83" s="164"/>
      <c r="K83" s="210">
        <f>SUM(K72:K82)</f>
        <v>1277</v>
      </c>
      <c r="L83" s="210">
        <f>SUM(L72:L82)</f>
        <v>7601</v>
      </c>
      <c r="M83" s="166"/>
    </row>
    <row r="84" spans="1:13" ht="22.5" thickBot="1" x14ac:dyDescent="0.55000000000000004">
      <c r="A84" s="167"/>
      <c r="B84" s="156"/>
      <c r="C84" s="157"/>
      <c r="D84" s="158"/>
      <c r="E84" s="158" t="s">
        <v>96</v>
      </c>
      <c r="F84" s="200"/>
      <c r="G84" s="158"/>
      <c r="H84" s="201"/>
      <c r="I84" s="211">
        <f>SUM(I62+I83)</f>
        <v>17736</v>
      </c>
      <c r="J84" s="170"/>
      <c r="K84" s="207">
        <f>SUM(K62+K83)</f>
        <v>7664</v>
      </c>
      <c r="L84" s="207">
        <f>SUM(L62+L83)</f>
        <v>25400</v>
      </c>
      <c r="M84" s="171"/>
    </row>
    <row r="85" spans="1:13" ht="24" x14ac:dyDescent="0.5">
      <c r="A85" s="96"/>
      <c r="B85" s="96"/>
      <c r="C85" s="96"/>
      <c r="D85" s="9"/>
      <c r="E85" s="96"/>
      <c r="F85" s="23"/>
      <c r="G85" s="23"/>
      <c r="H85" s="23"/>
      <c r="I85" s="22"/>
      <c r="J85" s="22"/>
      <c r="K85" s="22"/>
      <c r="L85" s="22"/>
      <c r="M85" s="23"/>
    </row>
    <row r="86" spans="1:13" ht="24" x14ac:dyDescent="0.55000000000000004">
      <c r="A86" s="96"/>
      <c r="B86" s="96"/>
      <c r="C86" s="96"/>
      <c r="D86" s="9"/>
      <c r="E86" s="550" t="s">
        <v>99</v>
      </c>
      <c r="F86" s="652"/>
      <c r="G86" s="652"/>
      <c r="H86" s="652"/>
      <c r="I86" s="550" t="s">
        <v>93</v>
      </c>
      <c r="J86" s="550"/>
      <c r="K86" s="550"/>
      <c r="L86" s="550"/>
      <c r="M86" s="23"/>
    </row>
    <row r="87" spans="1:13" s="304" customFormat="1" ht="24" x14ac:dyDescent="0.5">
      <c r="A87" s="279"/>
      <c r="B87" s="279"/>
      <c r="C87" s="279"/>
      <c r="D87" s="9"/>
      <c r="E87" s="595" t="str">
        <f>"("&amp;(+'1.แบบกรอกรายละเอียด'!B7)&amp;")"</f>
        <v>(นายสมศักดิ์ ประสพสุข)</v>
      </c>
      <c r="F87" s="595"/>
      <c r="G87" s="595"/>
      <c r="H87" s="306"/>
      <c r="I87" s="595" t="str">
        <f>"("&amp;(+'1.แบบกรอกรายละเอียด'!B10)&amp;")"</f>
        <v>(นายภัณฑจิตร  จริงจัง)</v>
      </c>
      <c r="J87" s="595"/>
      <c r="K87" s="595"/>
      <c r="L87" s="306"/>
      <c r="M87" s="280"/>
    </row>
    <row r="88" spans="1:13" s="304" customFormat="1" ht="24" x14ac:dyDescent="0.5">
      <c r="A88" s="279"/>
      <c r="B88" s="279"/>
      <c r="C88" s="279"/>
      <c r="D88" s="9"/>
      <c r="E88" s="307"/>
      <c r="F88" s="307"/>
      <c r="G88" s="307"/>
      <c r="H88" s="307"/>
      <c r="I88" s="595" t="str">
        <f>+'1.แบบกรอกรายละเอียด'!B11</f>
        <v>ผู้อำนวยการโรงเรียนบ้านเด็กสมบูรณ์</v>
      </c>
      <c r="J88" s="595"/>
      <c r="K88" s="595"/>
      <c r="L88" s="306"/>
      <c r="M88" s="280"/>
    </row>
    <row r="89" spans="1:13" ht="24" x14ac:dyDescent="0.55000000000000004">
      <c r="A89" s="442" t="s">
        <v>25</v>
      </c>
      <c r="B89" s="442"/>
      <c r="C89" s="442"/>
      <c r="D89" s="442"/>
      <c r="E89" s="442"/>
      <c r="F89" s="442"/>
      <c r="G89" s="442"/>
      <c r="H89" s="442"/>
      <c r="I89" s="442"/>
      <c r="J89" s="442"/>
      <c r="K89" s="442"/>
      <c r="L89" s="102" t="s">
        <v>90</v>
      </c>
      <c r="M89" s="102"/>
    </row>
    <row r="90" spans="1:13" ht="24" x14ac:dyDescent="0.5">
      <c r="A90" s="21" t="s">
        <v>78</v>
      </c>
      <c r="B90" s="21"/>
      <c r="C90" s="104"/>
      <c r="D90" s="443" t="str">
        <f>+D2</f>
        <v>ปรับปรุงซ่อมแซมอาคารเรียน ป.1 ซ</v>
      </c>
      <c r="E90" s="443"/>
      <c r="F90" s="443"/>
      <c r="G90" s="443"/>
      <c r="H90" s="443"/>
      <c r="I90" s="96"/>
      <c r="J90" s="104"/>
      <c r="K90" s="104"/>
      <c r="L90" s="104"/>
      <c r="M90" s="104"/>
    </row>
    <row r="91" spans="1:13" ht="22.5" thickBot="1" x14ac:dyDescent="0.55000000000000004">
      <c r="A91" s="437" t="s">
        <v>0</v>
      </c>
      <c r="B91" s="437"/>
      <c r="C91" s="437"/>
      <c r="D91" s="561" t="str">
        <f>+D69</f>
        <v>โรงเรียนบ้านเด็กสมบูรณ์  ตำบลกุดชุม  อำเภอกุดชุม  จังหวัดยโสธร</v>
      </c>
      <c r="E91" s="561"/>
      <c r="F91" s="561"/>
      <c r="G91" s="561"/>
      <c r="H91" s="561"/>
      <c r="I91" s="128" t="s">
        <v>91</v>
      </c>
      <c r="J91" s="560" t="str">
        <f>+J3</f>
        <v>สพป.ยโสธร เขต 2</v>
      </c>
      <c r="K91" s="560"/>
      <c r="L91" s="9"/>
      <c r="M91" s="9"/>
    </row>
    <row r="92" spans="1:13" ht="22.5" thickTop="1" x14ac:dyDescent="0.5">
      <c r="A92" s="427" t="s">
        <v>3</v>
      </c>
      <c r="B92" s="445" t="s">
        <v>4</v>
      </c>
      <c r="C92" s="446"/>
      <c r="D92" s="446"/>
      <c r="E92" s="446"/>
      <c r="F92" s="601" t="s">
        <v>11</v>
      </c>
      <c r="G92" s="454" t="s">
        <v>13</v>
      </c>
      <c r="H92" s="597" t="s">
        <v>19</v>
      </c>
      <c r="I92" s="598"/>
      <c r="J92" s="597" t="s">
        <v>15</v>
      </c>
      <c r="K92" s="598"/>
      <c r="L92" s="599" t="s">
        <v>17</v>
      </c>
      <c r="M92" s="427" t="s">
        <v>5</v>
      </c>
    </row>
    <row r="93" spans="1:13" ht="22.5" thickBot="1" x14ac:dyDescent="0.55000000000000004">
      <c r="A93" s="428"/>
      <c r="B93" s="447"/>
      <c r="C93" s="448"/>
      <c r="D93" s="448"/>
      <c r="E93" s="448"/>
      <c r="F93" s="602"/>
      <c r="G93" s="455"/>
      <c r="H93" s="20" t="s">
        <v>26</v>
      </c>
      <c r="I93" s="20" t="s">
        <v>16</v>
      </c>
      <c r="J93" s="20" t="s">
        <v>26</v>
      </c>
      <c r="K93" s="20" t="s">
        <v>16</v>
      </c>
      <c r="L93" s="600"/>
      <c r="M93" s="428"/>
    </row>
    <row r="94" spans="1:13" ht="22.5" thickTop="1" x14ac:dyDescent="0.5">
      <c r="A94" s="106"/>
      <c r="B94" s="439"/>
      <c r="C94" s="440"/>
      <c r="D94" s="440"/>
      <c r="E94" s="441"/>
      <c r="F94" s="107">
        <v>23</v>
      </c>
      <c r="G94" s="108"/>
      <c r="H94" s="109">
        <v>24</v>
      </c>
      <c r="I94" s="202">
        <f t="shared" ref="I94:I104" si="12">SUM(H94)*$F94</f>
        <v>552</v>
      </c>
      <c r="J94" s="111">
        <v>25</v>
      </c>
      <c r="K94" s="202">
        <f t="shared" ref="K94:K101" si="13">SUM(J94)*$F94</f>
        <v>575</v>
      </c>
      <c r="L94" s="204">
        <f t="shared" ref="L94:L104" si="14">SUM(,I94,K94)</f>
        <v>1127</v>
      </c>
      <c r="M94" s="108"/>
    </row>
    <row r="95" spans="1:13" ht="21.75" x14ac:dyDescent="0.5">
      <c r="A95" s="130"/>
      <c r="B95" s="552"/>
      <c r="C95" s="553"/>
      <c r="D95" s="553"/>
      <c r="E95" s="554"/>
      <c r="F95" s="114">
        <v>26</v>
      </c>
      <c r="G95" s="115"/>
      <c r="H95" s="116">
        <v>222</v>
      </c>
      <c r="I95" s="202">
        <f t="shared" si="12"/>
        <v>5772</v>
      </c>
      <c r="J95" s="131">
        <v>27</v>
      </c>
      <c r="K95" s="202">
        <f t="shared" si="13"/>
        <v>702</v>
      </c>
      <c r="L95" s="204">
        <f t="shared" si="14"/>
        <v>6474</v>
      </c>
      <c r="M95" s="115"/>
    </row>
    <row r="96" spans="1:13" ht="21.75" x14ac:dyDescent="0.5">
      <c r="A96" s="132"/>
      <c r="B96" s="552"/>
      <c r="C96" s="553"/>
      <c r="D96" s="553"/>
      <c r="E96" s="554"/>
      <c r="F96" s="133"/>
      <c r="G96" s="134"/>
      <c r="H96" s="112"/>
      <c r="I96" s="202">
        <f t="shared" si="12"/>
        <v>0</v>
      </c>
      <c r="J96" s="135"/>
      <c r="K96" s="202">
        <f t="shared" si="13"/>
        <v>0</v>
      </c>
      <c r="L96" s="204">
        <f t="shared" si="14"/>
        <v>0</v>
      </c>
      <c r="M96" s="136"/>
    </row>
    <row r="97" spans="1:13" ht="21.75" x14ac:dyDescent="0.5">
      <c r="A97" s="130"/>
      <c r="B97" s="562"/>
      <c r="C97" s="563"/>
      <c r="D97" s="563"/>
      <c r="E97" s="564"/>
      <c r="F97" s="133"/>
      <c r="G97" s="134"/>
      <c r="H97" s="112"/>
      <c r="I97" s="205">
        <f t="shared" si="12"/>
        <v>0</v>
      </c>
      <c r="J97" s="135"/>
      <c r="K97" s="205">
        <f t="shared" si="13"/>
        <v>0</v>
      </c>
      <c r="L97" s="208">
        <f t="shared" si="14"/>
        <v>0</v>
      </c>
      <c r="M97" s="136"/>
    </row>
    <row r="98" spans="1:13" ht="21.75" x14ac:dyDescent="0.5">
      <c r="A98" s="139"/>
      <c r="B98" s="140"/>
      <c r="C98" s="141"/>
      <c r="D98" s="653"/>
      <c r="E98" s="654"/>
      <c r="F98" s="133"/>
      <c r="G98" s="134"/>
      <c r="H98" s="112"/>
      <c r="I98" s="202">
        <f t="shared" si="12"/>
        <v>0</v>
      </c>
      <c r="J98" s="142"/>
      <c r="K98" s="202">
        <f t="shared" si="13"/>
        <v>0</v>
      </c>
      <c r="L98" s="204">
        <f t="shared" si="14"/>
        <v>0</v>
      </c>
      <c r="M98" s="143"/>
    </row>
    <row r="99" spans="1:13" ht="21.75" x14ac:dyDescent="0.5">
      <c r="A99" s="139"/>
      <c r="B99" s="140"/>
      <c r="C99" s="141"/>
      <c r="D99" s="653"/>
      <c r="E99" s="654"/>
      <c r="F99" s="144"/>
      <c r="G99" s="134"/>
      <c r="H99" s="112"/>
      <c r="I99" s="205">
        <f t="shared" si="12"/>
        <v>0</v>
      </c>
      <c r="J99" s="142"/>
      <c r="K99" s="202">
        <f t="shared" si="13"/>
        <v>0</v>
      </c>
      <c r="L99" s="208">
        <f t="shared" si="14"/>
        <v>0</v>
      </c>
      <c r="M99" s="143"/>
    </row>
    <row r="100" spans="1:13" ht="21.75" x14ac:dyDescent="0.5">
      <c r="A100" s="139"/>
      <c r="B100" s="140"/>
      <c r="C100" s="141"/>
      <c r="D100" s="653"/>
      <c r="E100" s="654"/>
      <c r="F100" s="144"/>
      <c r="G100" s="134"/>
      <c r="H100" s="112"/>
      <c r="I100" s="202">
        <f t="shared" si="12"/>
        <v>0</v>
      </c>
      <c r="J100" s="142"/>
      <c r="K100" s="202">
        <f t="shared" si="13"/>
        <v>0</v>
      </c>
      <c r="L100" s="204">
        <f t="shared" si="14"/>
        <v>0</v>
      </c>
      <c r="M100" s="143"/>
    </row>
    <row r="101" spans="1:13" ht="21.75" x14ac:dyDescent="0.5">
      <c r="A101" s="139"/>
      <c r="B101" s="140"/>
      <c r="C101" s="141"/>
      <c r="D101" s="653"/>
      <c r="E101" s="654"/>
      <c r="F101" s="133"/>
      <c r="G101" s="134"/>
      <c r="H101" s="112"/>
      <c r="I101" s="205">
        <f t="shared" si="12"/>
        <v>0</v>
      </c>
      <c r="J101" s="142"/>
      <c r="K101" s="205">
        <f t="shared" si="13"/>
        <v>0</v>
      </c>
      <c r="L101" s="208">
        <f t="shared" si="14"/>
        <v>0</v>
      </c>
      <c r="M101" s="143"/>
    </row>
    <row r="102" spans="1:13" ht="21.75" x14ac:dyDescent="0.5">
      <c r="A102" s="130"/>
      <c r="B102" s="552"/>
      <c r="C102" s="553"/>
      <c r="D102" s="553"/>
      <c r="E102" s="554"/>
      <c r="F102" s="145"/>
      <c r="G102" s="146"/>
      <c r="H102" s="147"/>
      <c r="I102" s="202">
        <f t="shared" si="12"/>
        <v>0</v>
      </c>
      <c r="J102" s="148"/>
      <c r="K102" s="209">
        <f>SUM(K98:K101)</f>
        <v>0</v>
      </c>
      <c r="L102" s="204">
        <f t="shared" si="14"/>
        <v>0</v>
      </c>
      <c r="M102" s="143"/>
    </row>
    <row r="103" spans="1:13" ht="21.75" x14ac:dyDescent="0.5">
      <c r="A103" s="139"/>
      <c r="B103" s="552"/>
      <c r="C103" s="553"/>
      <c r="D103" s="553"/>
      <c r="E103" s="554"/>
      <c r="F103" s="133"/>
      <c r="G103" s="134"/>
      <c r="H103" s="112"/>
      <c r="I103" s="205">
        <f t="shared" si="12"/>
        <v>0</v>
      </c>
      <c r="J103" s="135"/>
      <c r="K103" s="202">
        <f>SUM(J103)*$F103</f>
        <v>0</v>
      </c>
      <c r="L103" s="208">
        <f t="shared" si="14"/>
        <v>0</v>
      </c>
      <c r="M103" s="136"/>
    </row>
    <row r="104" spans="1:13" ht="22.5" thickBot="1" x14ac:dyDescent="0.55000000000000004">
      <c r="A104" s="139"/>
      <c r="B104" s="140"/>
      <c r="C104" s="141"/>
      <c r="D104" s="658"/>
      <c r="E104" s="659"/>
      <c r="F104" s="133"/>
      <c r="G104" s="134"/>
      <c r="H104" s="112"/>
      <c r="I104" s="202">
        <f t="shared" si="12"/>
        <v>0</v>
      </c>
      <c r="J104" s="142"/>
      <c r="K104" s="202">
        <f>SUM(J104)*$F104</f>
        <v>0</v>
      </c>
      <c r="L104" s="204">
        <f t="shared" si="14"/>
        <v>0</v>
      </c>
      <c r="M104" s="143"/>
    </row>
    <row r="105" spans="1:13" ht="21.75" x14ac:dyDescent="0.5">
      <c r="A105" s="155"/>
      <c r="B105" s="156"/>
      <c r="C105" s="157"/>
      <c r="D105" s="158"/>
      <c r="E105" s="158" t="s">
        <v>97</v>
      </c>
      <c r="F105" s="200"/>
      <c r="G105" s="158"/>
      <c r="H105" s="201"/>
      <c r="I105" s="206">
        <f>SUM(I94:I104)</f>
        <v>6324</v>
      </c>
      <c r="J105" s="164"/>
      <c r="K105" s="210">
        <f>SUM(K94:K104)</f>
        <v>1277</v>
      </c>
      <c r="L105" s="210">
        <f>SUM(L94:L104)</f>
        <v>7601</v>
      </c>
      <c r="M105" s="166"/>
    </row>
    <row r="106" spans="1:13" ht="22.5" thickBot="1" x14ac:dyDescent="0.55000000000000004">
      <c r="A106" s="167"/>
      <c r="B106" s="156"/>
      <c r="C106" s="157"/>
      <c r="D106" s="158"/>
      <c r="E106" s="158" t="s">
        <v>98</v>
      </c>
      <c r="F106" s="200"/>
      <c r="G106" s="158"/>
      <c r="H106" s="201"/>
      <c r="I106" s="207">
        <f>SUM(I84+I105)</f>
        <v>24060</v>
      </c>
      <c r="J106" s="170"/>
      <c r="K106" s="207">
        <f>SUM(K84+K105)</f>
        <v>8941</v>
      </c>
      <c r="L106" s="207">
        <f>SUM(L84+L105)</f>
        <v>33001</v>
      </c>
      <c r="M106" s="171"/>
    </row>
    <row r="107" spans="1:13" ht="24" x14ac:dyDescent="0.5">
      <c r="A107" s="96"/>
      <c r="B107" s="96"/>
      <c r="C107" s="96"/>
      <c r="D107" s="9"/>
      <c r="E107" s="96"/>
      <c r="F107" s="23"/>
      <c r="G107" s="23"/>
      <c r="H107" s="23"/>
      <c r="I107" s="22"/>
      <c r="J107" s="22"/>
      <c r="K107" s="22"/>
      <c r="L107" s="22"/>
      <c r="M107" s="23"/>
    </row>
    <row r="108" spans="1:13" ht="24" x14ac:dyDescent="0.55000000000000004">
      <c r="A108" s="96"/>
      <c r="B108" s="96"/>
      <c r="C108" s="96"/>
      <c r="D108" s="9"/>
      <c r="E108" s="550" t="s">
        <v>99</v>
      </c>
      <c r="F108" s="652"/>
      <c r="G108" s="652"/>
      <c r="H108" s="652"/>
      <c r="I108" s="550" t="s">
        <v>93</v>
      </c>
      <c r="J108" s="550"/>
      <c r="K108" s="550"/>
      <c r="L108" s="550"/>
      <c r="M108" s="23"/>
    </row>
    <row r="109" spans="1:13" s="304" customFormat="1" ht="24" x14ac:dyDescent="0.5">
      <c r="A109" s="279"/>
      <c r="B109" s="279"/>
      <c r="C109" s="279"/>
      <c r="D109" s="9"/>
      <c r="E109" s="595" t="str">
        <f>"("&amp;(+'1.แบบกรอกรายละเอียด'!B7)&amp;")"</f>
        <v>(นายสมศักดิ์ ประสพสุข)</v>
      </c>
      <c r="F109" s="595"/>
      <c r="G109" s="595"/>
      <c r="H109" s="306"/>
      <c r="I109" s="595" t="str">
        <f>"("&amp;(+'1.แบบกรอกรายละเอียด'!B10)&amp;")"</f>
        <v>(นายภัณฑจิตร  จริงจัง)</v>
      </c>
      <c r="J109" s="595"/>
      <c r="K109" s="595"/>
      <c r="L109" s="306"/>
      <c r="M109" s="280"/>
    </row>
    <row r="110" spans="1:13" s="304" customFormat="1" ht="24" x14ac:dyDescent="0.5">
      <c r="A110" s="279"/>
      <c r="B110" s="279"/>
      <c r="C110" s="279"/>
      <c r="D110" s="9"/>
      <c r="E110" s="307"/>
      <c r="F110" s="307"/>
      <c r="G110" s="307"/>
      <c r="H110" s="307"/>
      <c r="I110" s="595" t="str">
        <f>+'1.แบบกรอกรายละเอียด'!B11</f>
        <v>ผู้อำนวยการโรงเรียนบ้านเด็กสมบูรณ์</v>
      </c>
      <c r="J110" s="595"/>
      <c r="K110" s="595"/>
      <c r="L110" s="306"/>
      <c r="M110" s="280"/>
    </row>
  </sheetData>
  <protectedRanges>
    <protectedRange sqref="D3" name="Range1"/>
  </protectedRanges>
  <mergeCells count="150">
    <mergeCell ref="I109:K109"/>
    <mergeCell ref="E109:G109"/>
    <mergeCell ref="I44:K44"/>
    <mergeCell ref="I22:K22"/>
    <mergeCell ref="I66:K66"/>
    <mergeCell ref="I88:K88"/>
    <mergeCell ref="I110:K110"/>
    <mergeCell ref="D24:H24"/>
    <mergeCell ref="D46:H46"/>
    <mergeCell ref="D68:H68"/>
    <mergeCell ref="D90:H90"/>
    <mergeCell ref="J25:K25"/>
    <mergeCell ref="D25:H25"/>
    <mergeCell ref="J47:K47"/>
    <mergeCell ref="D47:H47"/>
    <mergeCell ref="D69:H69"/>
    <mergeCell ref="J69:K69"/>
    <mergeCell ref="J91:K91"/>
    <mergeCell ref="D91:H91"/>
    <mergeCell ref="G92:G93"/>
    <mergeCell ref="D76:E76"/>
    <mergeCell ref="E86:H86"/>
    <mergeCell ref="B94:E94"/>
    <mergeCell ref="D99:E99"/>
    <mergeCell ref="D100:E100"/>
    <mergeCell ref="D101:E101"/>
    <mergeCell ref="B102:E102"/>
    <mergeCell ref="B103:E103"/>
    <mergeCell ref="D104:E104"/>
    <mergeCell ref="E108:H108"/>
    <mergeCell ref="I108:L108"/>
    <mergeCell ref="B95:E95"/>
    <mergeCell ref="B96:E96"/>
    <mergeCell ref="B97:E97"/>
    <mergeCell ref="D98:E98"/>
    <mergeCell ref="A92:A93"/>
    <mergeCell ref="B92:E93"/>
    <mergeCell ref="F92:F93"/>
    <mergeCell ref="L70:L71"/>
    <mergeCell ref="M70:M71"/>
    <mergeCell ref="B72:E72"/>
    <mergeCell ref="B73:E73"/>
    <mergeCell ref="B74:E74"/>
    <mergeCell ref="B75:E75"/>
    <mergeCell ref="I86:L86"/>
    <mergeCell ref="D77:E77"/>
    <mergeCell ref="D78:E78"/>
    <mergeCell ref="D79:E79"/>
    <mergeCell ref="B80:E80"/>
    <mergeCell ref="B81:E81"/>
    <mergeCell ref="D82:E82"/>
    <mergeCell ref="A89:K89"/>
    <mergeCell ref="A91:C91"/>
    <mergeCell ref="M92:M93"/>
    <mergeCell ref="H92:I92"/>
    <mergeCell ref="J92:K92"/>
    <mergeCell ref="L92:L93"/>
    <mergeCell ref="E87:G87"/>
    <mergeCell ref="I87:K87"/>
    <mergeCell ref="A67:K67"/>
    <mergeCell ref="A69:C69"/>
    <mergeCell ref="A70:A71"/>
    <mergeCell ref="B70:E71"/>
    <mergeCell ref="F70:F71"/>
    <mergeCell ref="G70:G71"/>
    <mergeCell ref="H70:I70"/>
    <mergeCell ref="J70:K70"/>
    <mergeCell ref="I65:K65"/>
    <mergeCell ref="E65:G65"/>
    <mergeCell ref="D54:E54"/>
    <mergeCell ref="E64:H64"/>
    <mergeCell ref="I64:L64"/>
    <mergeCell ref="D55:E55"/>
    <mergeCell ref="D56:E56"/>
    <mergeCell ref="D57:E57"/>
    <mergeCell ref="B58:E58"/>
    <mergeCell ref="B59:E59"/>
    <mergeCell ref="L48:L49"/>
    <mergeCell ref="D60:E60"/>
    <mergeCell ref="M48:M49"/>
    <mergeCell ref="B50:E50"/>
    <mergeCell ref="B51:E51"/>
    <mergeCell ref="B52:E52"/>
    <mergeCell ref="B53:E53"/>
    <mergeCell ref="A45:K45"/>
    <mergeCell ref="B37:E37"/>
    <mergeCell ref="A47:C47"/>
    <mergeCell ref="A48:A49"/>
    <mergeCell ref="B48:E49"/>
    <mergeCell ref="F48:F49"/>
    <mergeCell ref="G48:G49"/>
    <mergeCell ref="H48:I48"/>
    <mergeCell ref="J48:K48"/>
    <mergeCell ref="C38:E38"/>
    <mergeCell ref="E42:H42"/>
    <mergeCell ref="I42:L42"/>
    <mergeCell ref="I43:K43"/>
    <mergeCell ref="E43:G43"/>
    <mergeCell ref="D32:E32"/>
    <mergeCell ref="D33:E33"/>
    <mergeCell ref="D34:E34"/>
    <mergeCell ref="D35:E35"/>
    <mergeCell ref="B36:E36"/>
    <mergeCell ref="L26:L27"/>
    <mergeCell ref="M26:M27"/>
    <mergeCell ref="B28:E28"/>
    <mergeCell ref="B29:E29"/>
    <mergeCell ref="B30:E30"/>
    <mergeCell ref="B31:E31"/>
    <mergeCell ref="A26:A27"/>
    <mergeCell ref="B26:E27"/>
    <mergeCell ref="F26:F27"/>
    <mergeCell ref="G26:G27"/>
    <mergeCell ref="H26:I26"/>
    <mergeCell ref="J26:K26"/>
    <mergeCell ref="I20:L20"/>
    <mergeCell ref="A23:K23"/>
    <mergeCell ref="A25:C25"/>
    <mergeCell ref="I21:K21"/>
    <mergeCell ref="E21:G21"/>
    <mergeCell ref="B16:E16"/>
    <mergeCell ref="B17:E17"/>
    <mergeCell ref="A18:H18"/>
    <mergeCell ref="E20:H20"/>
    <mergeCell ref="B10:E10"/>
    <mergeCell ref="B11:E11"/>
    <mergeCell ref="B12:E12"/>
    <mergeCell ref="B13:E13"/>
    <mergeCell ref="B14:E14"/>
    <mergeCell ref="B15:E15"/>
    <mergeCell ref="J5:K5"/>
    <mergeCell ref="L5:L6"/>
    <mergeCell ref="M5:M6"/>
    <mergeCell ref="B7:E7"/>
    <mergeCell ref="B8:E8"/>
    <mergeCell ref="B9:E9"/>
    <mergeCell ref="A1:K1"/>
    <mergeCell ref="A3:C3"/>
    <mergeCell ref="A4:C4"/>
    <mergeCell ref="D4:H4"/>
    <mergeCell ref="I4:J4"/>
    <mergeCell ref="A5:A6"/>
    <mergeCell ref="B5:E6"/>
    <mergeCell ref="F5:F6"/>
    <mergeCell ref="G5:G6"/>
    <mergeCell ref="H5:I5"/>
    <mergeCell ref="K4:L4"/>
    <mergeCell ref="J3:K3"/>
    <mergeCell ref="D2:H2"/>
    <mergeCell ref="D3:H3"/>
  </mergeCells>
  <pageMargins left="0.86614173228346458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L29"/>
  <sheetViews>
    <sheetView topLeftCell="A3" zoomScaleNormal="100" workbookViewId="0">
      <selection activeCell="V13" sqref="V13"/>
    </sheetView>
  </sheetViews>
  <sheetFormatPr defaultRowHeight="12.75" x14ac:dyDescent="0.2"/>
  <cols>
    <col min="1" max="1" width="3.42578125" customWidth="1"/>
    <col min="2" max="2" width="6.7109375" customWidth="1"/>
    <col min="3" max="3" width="3.28515625" customWidth="1"/>
    <col min="4" max="4" width="10.28515625" customWidth="1"/>
    <col min="5" max="5" width="4.5703125" customWidth="1"/>
    <col min="6" max="6" width="4.28515625" customWidth="1"/>
    <col min="7" max="7" width="4" customWidth="1"/>
    <col min="8" max="8" width="3.7109375" customWidth="1"/>
    <col min="9" max="9" width="12.85546875" customWidth="1"/>
    <col min="10" max="10" width="9" bestFit="1" customWidth="1"/>
    <col min="11" max="11" width="13.7109375" customWidth="1"/>
    <col min="12" max="12" width="10.85546875" customWidth="1"/>
  </cols>
  <sheetData>
    <row r="1" spans="1:12" ht="24" x14ac:dyDescent="0.55000000000000004">
      <c r="A1" s="442" t="s">
        <v>104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21" t="s">
        <v>94</v>
      </c>
    </row>
    <row r="2" spans="1:12" ht="24" x14ac:dyDescent="0.55000000000000004">
      <c r="A2" s="19" t="s">
        <v>10</v>
      </c>
      <c r="B2" s="484" t="s">
        <v>67</v>
      </c>
      <c r="C2" s="484"/>
      <c r="D2" s="484"/>
      <c r="E2" s="485" t="str">
        <f>'1.แบบกรอกรายละเอียด'!B3</f>
        <v>ปรับปรุงซ่อมแซมอาคารเรียน ป.1 ซ</v>
      </c>
      <c r="F2" s="485"/>
      <c r="G2" s="485"/>
      <c r="H2" s="485"/>
      <c r="I2" s="485"/>
      <c r="J2" s="485"/>
      <c r="K2" s="485"/>
      <c r="L2" s="485"/>
    </row>
    <row r="3" spans="1:12" ht="24" x14ac:dyDescent="0.55000000000000004">
      <c r="A3" s="12" t="s">
        <v>10</v>
      </c>
      <c r="B3" s="92" t="s">
        <v>0</v>
      </c>
      <c r="C3" s="92"/>
      <c r="D3" s="92"/>
      <c r="E3" s="492" t="str">
        <f>'1.แบบกรอกรายละเอียด'!B4</f>
        <v>โรงเรียนบ้านเด็กสมบูรณ์  ตำบลกุดชุม  อำเภอกุดชุม  จังหวัดยโสธร</v>
      </c>
      <c r="F3" s="492"/>
      <c r="G3" s="492"/>
      <c r="H3" s="492"/>
      <c r="I3" s="492"/>
      <c r="J3" s="492"/>
      <c r="K3" s="492"/>
      <c r="L3" s="492"/>
    </row>
    <row r="4" spans="1:12" ht="24" x14ac:dyDescent="0.55000000000000004">
      <c r="A4" s="12" t="s">
        <v>10</v>
      </c>
      <c r="B4" s="14" t="s">
        <v>1</v>
      </c>
      <c r="C4" s="14"/>
      <c r="D4" s="14"/>
      <c r="E4" s="593" t="str">
        <f>'1.แบบกรอกรายละเอียด'!B5</f>
        <v>สพป.ยโสธร เขต 2</v>
      </c>
      <c r="F4" s="593"/>
      <c r="G4" s="593"/>
      <c r="H4" s="593"/>
      <c r="I4" s="93"/>
      <c r="J4" s="93"/>
      <c r="K4" s="93"/>
      <c r="L4" s="93"/>
    </row>
    <row r="5" spans="1:12" ht="24" x14ac:dyDescent="0.55000000000000004">
      <c r="A5" s="12" t="s">
        <v>10</v>
      </c>
      <c r="B5" s="480" t="s">
        <v>68</v>
      </c>
      <c r="C5" s="480"/>
      <c r="D5" s="480"/>
      <c r="E5" s="480"/>
      <c r="F5" s="480"/>
      <c r="G5" s="480"/>
      <c r="H5" s="480"/>
      <c r="I5" s="322" t="s">
        <v>11</v>
      </c>
      <c r="J5" s="324">
        <v>5</v>
      </c>
      <c r="K5" s="480" t="s">
        <v>12</v>
      </c>
      <c r="L5" s="480"/>
    </row>
    <row r="6" spans="1:12" ht="24" x14ac:dyDescent="0.55000000000000004">
      <c r="A6" s="12" t="s">
        <v>10</v>
      </c>
      <c r="B6" s="92" t="s">
        <v>2</v>
      </c>
      <c r="C6" s="93"/>
      <c r="D6" s="93"/>
      <c r="E6" s="592">
        <f>'1.แบบกรอกรายละเอียด'!B2</f>
        <v>243595</v>
      </c>
      <c r="F6" s="592"/>
      <c r="G6" s="592"/>
      <c r="H6" s="592"/>
      <c r="I6" s="501" t="s">
        <v>66</v>
      </c>
      <c r="J6" s="501"/>
      <c r="K6" s="499" t="s">
        <v>66</v>
      </c>
      <c r="L6" s="499"/>
    </row>
    <row r="7" spans="1:12" ht="24.75" thickBot="1" x14ac:dyDescent="0.6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24.75" thickTop="1" x14ac:dyDescent="0.2">
      <c r="A8" s="470" t="s">
        <v>3</v>
      </c>
      <c r="B8" s="486" t="s">
        <v>4</v>
      </c>
      <c r="C8" s="487"/>
      <c r="D8" s="487"/>
      <c r="E8" s="487"/>
      <c r="F8" s="487"/>
      <c r="G8" s="487"/>
      <c r="H8" s="487"/>
      <c r="I8" s="8" t="s">
        <v>23</v>
      </c>
      <c r="J8" s="502" t="s">
        <v>27</v>
      </c>
      <c r="K8" s="2" t="s">
        <v>20</v>
      </c>
      <c r="L8" s="470" t="s">
        <v>5</v>
      </c>
    </row>
    <row r="9" spans="1:12" ht="24.75" thickBot="1" x14ac:dyDescent="0.25">
      <c r="A9" s="471"/>
      <c r="B9" s="489"/>
      <c r="C9" s="490"/>
      <c r="D9" s="490"/>
      <c r="E9" s="490"/>
      <c r="F9" s="490"/>
      <c r="G9" s="490"/>
      <c r="H9" s="490"/>
      <c r="I9" s="3" t="s">
        <v>21</v>
      </c>
      <c r="J9" s="503"/>
      <c r="K9" s="3" t="s">
        <v>21</v>
      </c>
      <c r="L9" s="471"/>
    </row>
    <row r="10" spans="1:12" ht="24.75" thickTop="1" x14ac:dyDescent="0.55000000000000004">
      <c r="A10" s="223">
        <v>1</v>
      </c>
      <c r="B10" s="493" t="s">
        <v>79</v>
      </c>
      <c r="C10" s="494"/>
      <c r="D10" s="494"/>
      <c r="E10" s="494"/>
      <c r="F10" s="494"/>
      <c r="G10" s="494"/>
      <c r="H10" s="494"/>
      <c r="I10" s="224">
        <f>+ปร.4ห้าหน้า!L106</f>
        <v>33001</v>
      </c>
      <c r="J10" s="225">
        <f>'คำนวณ Factor F.'!L8</f>
        <v>1.3090999999999999</v>
      </c>
      <c r="K10" s="224">
        <f>I10*J10</f>
        <v>43201.609099999994</v>
      </c>
      <c r="L10" s="226"/>
    </row>
    <row r="11" spans="1:12" ht="24" x14ac:dyDescent="0.55000000000000004">
      <c r="A11" s="227"/>
      <c r="B11" s="481"/>
      <c r="C11" s="482"/>
      <c r="D11" s="482"/>
      <c r="E11" s="482"/>
      <c r="F11" s="482"/>
      <c r="G11" s="482"/>
      <c r="H11" s="482"/>
      <c r="I11" s="228"/>
      <c r="J11" s="229"/>
      <c r="K11" s="228"/>
      <c r="L11" s="229"/>
    </row>
    <row r="12" spans="1:12" ht="24" x14ac:dyDescent="0.55000000000000004">
      <c r="A12" s="227"/>
      <c r="B12" s="587"/>
      <c r="C12" s="588"/>
      <c r="D12" s="588"/>
      <c r="E12" s="588"/>
      <c r="F12" s="588"/>
      <c r="G12" s="588"/>
      <c r="H12" s="588"/>
      <c r="I12" s="230"/>
      <c r="J12" s="229"/>
      <c r="K12" s="228"/>
      <c r="L12" s="229"/>
    </row>
    <row r="13" spans="1:12" ht="24" x14ac:dyDescent="0.55000000000000004">
      <c r="A13" s="227"/>
      <c r="B13" s="589"/>
      <c r="C13" s="590"/>
      <c r="D13" s="590"/>
      <c r="E13" s="590"/>
      <c r="F13" s="590"/>
      <c r="G13" s="590"/>
      <c r="H13" s="591"/>
      <c r="I13" s="229"/>
      <c r="J13" s="229"/>
      <c r="K13" s="233"/>
      <c r="L13" s="229"/>
    </row>
    <row r="14" spans="1:12" ht="21.75" x14ac:dyDescent="0.5">
      <c r="A14" s="234"/>
      <c r="B14" s="478"/>
      <c r="C14" s="479"/>
      <c r="D14" s="479"/>
      <c r="E14" s="479"/>
      <c r="F14" s="479"/>
      <c r="G14" s="479"/>
      <c r="H14" s="298"/>
      <c r="I14" s="235"/>
      <c r="J14" s="235"/>
      <c r="K14" s="236"/>
      <c r="L14" s="235"/>
    </row>
    <row r="15" spans="1:12" ht="21.75" x14ac:dyDescent="0.5">
      <c r="A15" s="235"/>
      <c r="B15" s="476"/>
      <c r="C15" s="477"/>
      <c r="D15" s="477"/>
      <c r="E15" s="477"/>
      <c r="F15" s="477"/>
      <c r="G15" s="477"/>
      <c r="H15" s="261"/>
      <c r="I15" s="235"/>
      <c r="J15" s="235"/>
      <c r="K15" s="236"/>
      <c r="L15" s="235"/>
    </row>
    <row r="16" spans="1:12" ht="21.75" x14ac:dyDescent="0.5">
      <c r="A16" s="235"/>
      <c r="B16" s="476"/>
      <c r="C16" s="477"/>
      <c r="D16" s="477"/>
      <c r="E16" s="477"/>
      <c r="F16" s="477"/>
      <c r="G16" s="477"/>
      <c r="H16" s="261"/>
      <c r="I16" s="235"/>
      <c r="J16" s="235"/>
      <c r="K16" s="236"/>
      <c r="L16" s="235"/>
    </row>
    <row r="17" spans="1:12" ht="22.5" thickBot="1" x14ac:dyDescent="0.55000000000000004">
      <c r="A17" s="237"/>
      <c r="B17" s="512"/>
      <c r="C17" s="513"/>
      <c r="D17" s="513"/>
      <c r="E17" s="513"/>
      <c r="F17" s="513"/>
      <c r="G17" s="513"/>
      <c r="H17" s="299"/>
      <c r="I17" s="237"/>
      <c r="J17" s="237"/>
      <c r="K17" s="238"/>
      <c r="L17" s="237"/>
    </row>
    <row r="18" spans="1:12" ht="24.75" thickTop="1" x14ac:dyDescent="0.55000000000000004">
      <c r="A18" s="506" t="s">
        <v>22</v>
      </c>
      <c r="B18" s="613"/>
      <c r="C18" s="613"/>
      <c r="D18" s="613"/>
      <c r="E18" s="613"/>
      <c r="F18" s="613"/>
      <c r="G18" s="613"/>
      <c r="H18" s="613"/>
      <c r="I18" s="507"/>
      <c r="J18" s="508"/>
      <c r="K18" s="239">
        <f>SUM(K10:K17)</f>
        <v>43201.609099999994</v>
      </c>
      <c r="L18" s="240"/>
    </row>
    <row r="19" spans="1:12" ht="24.75" thickBot="1" x14ac:dyDescent="0.6">
      <c r="A19" s="504" t="str">
        <f>"("&amp;BAHTTEXT(K19)&amp;")"</f>
        <v>(สี่หมื่นสามพันบาทถ้วน)</v>
      </c>
      <c r="B19" s="505"/>
      <c r="C19" s="505"/>
      <c r="D19" s="505"/>
      <c r="E19" s="505"/>
      <c r="F19" s="505"/>
      <c r="G19" s="505"/>
      <c r="H19" s="505"/>
      <c r="I19" s="505"/>
      <c r="J19" s="241" t="s">
        <v>28</v>
      </c>
      <c r="K19" s="242">
        <f>ROUNDDOWN(K18,-3)</f>
        <v>43000</v>
      </c>
      <c r="L19" s="243" t="s">
        <v>9</v>
      </c>
    </row>
    <row r="20" spans="1:12" ht="24.75" thickTop="1" x14ac:dyDescent="0.55000000000000004">
      <c r="A20" s="1"/>
      <c r="B20" s="498"/>
      <c r="C20" s="498"/>
      <c r="D20" s="498"/>
      <c r="E20" s="498"/>
      <c r="F20" s="498"/>
      <c r="G20" s="574"/>
      <c r="H20" s="497"/>
      <c r="I20" s="497"/>
      <c r="J20" s="497"/>
      <c r="K20" s="497"/>
      <c r="L20" s="497"/>
    </row>
    <row r="21" spans="1:12" ht="21.75" x14ac:dyDescent="0.5">
      <c r="A21" s="9"/>
      <c r="B21" s="496"/>
      <c r="C21" s="496"/>
      <c r="D21" s="496"/>
      <c r="E21" s="496"/>
      <c r="F21" s="496"/>
      <c r="G21" s="496"/>
      <c r="H21" s="496"/>
      <c r="I21" s="496"/>
      <c r="J21" s="496"/>
      <c r="K21" s="496"/>
      <c r="L21" s="496"/>
    </row>
    <row r="22" spans="1:12" ht="24" x14ac:dyDescent="0.55000000000000004">
      <c r="A22" s="1"/>
      <c r="B22" s="498" t="s">
        <v>70</v>
      </c>
      <c r="C22" s="498"/>
      <c r="D22" s="498"/>
      <c r="E22" s="498"/>
      <c r="F22" s="498"/>
      <c r="G22" s="574"/>
      <c r="H22" s="574"/>
      <c r="I22" s="574"/>
      <c r="J22" s="497"/>
      <c r="K22" s="497"/>
      <c r="L22" s="497"/>
    </row>
    <row r="23" spans="1:12" ht="21.75" x14ac:dyDescent="0.5">
      <c r="A23" s="9"/>
      <c r="B23" s="496"/>
      <c r="C23" s="496"/>
      <c r="D23" s="496"/>
      <c r="E23" s="496"/>
      <c r="F23" s="496"/>
      <c r="G23" s="662" t="str">
        <f>"("&amp;(+'1.แบบกรอกรายละเอียด'!B7)&amp;")"</f>
        <v>(นายสมศักดิ์ ประสพสุข)</v>
      </c>
      <c r="H23" s="662"/>
      <c r="I23" s="662"/>
      <c r="J23" s="496"/>
      <c r="K23" s="496"/>
      <c r="L23" s="496"/>
    </row>
    <row r="24" spans="1:12" ht="24" x14ac:dyDescent="0.55000000000000004">
      <c r="A24" s="1"/>
      <c r="B24" s="498" t="s">
        <v>72</v>
      </c>
      <c r="C24" s="498"/>
      <c r="D24" s="498"/>
      <c r="E24" s="498"/>
      <c r="F24" s="498"/>
      <c r="G24" s="574"/>
      <c r="H24" s="574"/>
      <c r="I24" s="574"/>
      <c r="J24" s="497" t="s">
        <v>73</v>
      </c>
      <c r="K24" s="497"/>
      <c r="L24" s="497"/>
    </row>
    <row r="25" spans="1:12" ht="21.75" x14ac:dyDescent="0.5">
      <c r="A25" s="9"/>
      <c r="B25" s="496"/>
      <c r="C25" s="496"/>
      <c r="D25" s="496"/>
      <c r="E25" s="496"/>
      <c r="F25" s="496"/>
      <c r="G25" s="662" t="str">
        <f>"("&amp;(+'1.แบบกรอกรายละเอียด'!B10)&amp;")"</f>
        <v>(นายภัณฑจิตร  จริงจัง)</v>
      </c>
      <c r="H25" s="662"/>
      <c r="I25" s="662"/>
      <c r="J25" s="496"/>
      <c r="K25" s="496"/>
      <c r="L25" s="496"/>
    </row>
    <row r="26" spans="1:12" ht="24" x14ac:dyDescent="0.55000000000000004">
      <c r="A26" s="1"/>
      <c r="B26" s="498" t="s">
        <v>72</v>
      </c>
      <c r="C26" s="498"/>
      <c r="D26" s="498"/>
      <c r="E26" s="498"/>
      <c r="F26" s="498"/>
      <c r="G26" s="574"/>
      <c r="H26" s="574"/>
      <c r="I26" s="574"/>
      <c r="J26" s="614" t="s">
        <v>82</v>
      </c>
      <c r="K26" s="614"/>
      <c r="L26" s="614"/>
    </row>
    <row r="27" spans="1:12" ht="24" x14ac:dyDescent="0.55000000000000004">
      <c r="A27" s="90"/>
      <c r="B27" s="496"/>
      <c r="C27" s="496"/>
      <c r="D27" s="496"/>
      <c r="E27" s="496"/>
      <c r="F27" s="496"/>
      <c r="G27" s="662" t="str">
        <f>"("&amp;(+'1.แบบกรอกรายละเอียด'!B12)&amp;")"</f>
        <v>(นางสาวพัชริตา อุ่มแก้ว)</v>
      </c>
      <c r="H27" s="662"/>
      <c r="I27" s="662"/>
      <c r="J27" s="614" t="s">
        <v>106</v>
      </c>
      <c r="K27" s="614"/>
      <c r="L27" s="614"/>
    </row>
    <row r="28" spans="1:12" ht="24" x14ac:dyDescent="0.55000000000000004">
      <c r="A28" s="91"/>
      <c r="B28" s="498" t="s">
        <v>74</v>
      </c>
      <c r="C28" s="498"/>
      <c r="D28" s="498"/>
      <c r="E28" s="498"/>
      <c r="F28" s="498"/>
      <c r="G28" s="574"/>
      <c r="H28" s="574"/>
      <c r="I28" s="574"/>
      <c r="J28" s="663" t="s">
        <v>83</v>
      </c>
      <c r="K28" s="663"/>
      <c r="L28" s="663"/>
    </row>
    <row r="29" spans="1:12" ht="24" x14ac:dyDescent="0.55000000000000004">
      <c r="A29" s="91"/>
      <c r="B29" s="496"/>
      <c r="C29" s="496"/>
      <c r="D29" s="496"/>
      <c r="E29" s="496"/>
      <c r="F29" s="496"/>
      <c r="G29" s="662" t="str">
        <f>"("&amp;(+'1.แบบกรอกรายละเอียด'!B13)&amp;")"</f>
        <v>(นายสมัย พรสินธุเศรษฐ์)</v>
      </c>
      <c r="H29" s="662"/>
      <c r="I29" s="662"/>
      <c r="J29" s="614" t="s">
        <v>106</v>
      </c>
      <c r="K29" s="614"/>
      <c r="L29" s="614"/>
    </row>
  </sheetData>
  <mergeCells count="54">
    <mergeCell ref="B28:F28"/>
    <mergeCell ref="G28:I28"/>
    <mergeCell ref="J28:L28"/>
    <mergeCell ref="B29:F29"/>
    <mergeCell ref="G29:I29"/>
    <mergeCell ref="J29:L29"/>
    <mergeCell ref="B26:F26"/>
    <mergeCell ref="G26:I26"/>
    <mergeCell ref="J26:L26"/>
    <mergeCell ref="B27:F27"/>
    <mergeCell ref="G27:I27"/>
    <mergeCell ref="J27:L27"/>
    <mergeCell ref="B24:F24"/>
    <mergeCell ref="G24:I24"/>
    <mergeCell ref="J24:L24"/>
    <mergeCell ref="B25:F25"/>
    <mergeCell ref="G25:I25"/>
    <mergeCell ref="J25:L25"/>
    <mergeCell ref="B22:F22"/>
    <mergeCell ref="G22:I22"/>
    <mergeCell ref="J22:L22"/>
    <mergeCell ref="B23:F23"/>
    <mergeCell ref="G23:I23"/>
    <mergeCell ref="J23:L23"/>
    <mergeCell ref="B20:F20"/>
    <mergeCell ref="G20:I20"/>
    <mergeCell ref="J20:L20"/>
    <mergeCell ref="B21:F21"/>
    <mergeCell ref="G21:I21"/>
    <mergeCell ref="J21:L21"/>
    <mergeCell ref="B16:G16"/>
    <mergeCell ref="B17:G17"/>
    <mergeCell ref="A18:J18"/>
    <mergeCell ref="A19:I19"/>
    <mergeCell ref="B10:H10"/>
    <mergeCell ref="B11:H11"/>
    <mergeCell ref="B12:H12"/>
    <mergeCell ref="B13:H13"/>
    <mergeCell ref="B14:G14"/>
    <mergeCell ref="B15:G15"/>
    <mergeCell ref="I6:J6"/>
    <mergeCell ref="K6:L6"/>
    <mergeCell ref="A8:A9"/>
    <mergeCell ref="B8:H9"/>
    <mergeCell ref="J8:J9"/>
    <mergeCell ref="L8:L9"/>
    <mergeCell ref="E6:H6"/>
    <mergeCell ref="A1:K1"/>
    <mergeCell ref="B2:D2"/>
    <mergeCell ref="E2:L2"/>
    <mergeCell ref="B5:H5"/>
    <mergeCell ref="K5:L5"/>
    <mergeCell ref="E3:L3"/>
    <mergeCell ref="E4:H4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K30"/>
  <sheetViews>
    <sheetView workbookViewId="0">
      <selection activeCell="G6" sqref="G6:I6"/>
    </sheetView>
  </sheetViews>
  <sheetFormatPr defaultRowHeight="12.75" x14ac:dyDescent="0.2"/>
  <cols>
    <col min="1" max="1" width="8.28515625" customWidth="1"/>
    <col min="2" max="2" width="6.28515625" customWidth="1"/>
    <col min="3" max="3" width="3" customWidth="1"/>
    <col min="4" max="4" width="5" customWidth="1"/>
    <col min="5" max="5" width="17.140625" customWidth="1"/>
    <col min="6" max="6" width="4" customWidth="1"/>
    <col min="7" max="7" width="13.85546875" customWidth="1"/>
    <col min="8" max="8" width="4.85546875" customWidth="1"/>
    <col min="9" max="9" width="6.28515625" customWidth="1"/>
    <col min="10" max="10" width="6.85546875" customWidth="1"/>
    <col min="11" max="11" width="11.7109375" customWidth="1"/>
  </cols>
  <sheetData>
    <row r="1" spans="1:11" ht="26.25" x14ac:dyDescent="0.6">
      <c r="A1" s="529" t="s">
        <v>104</v>
      </c>
      <c r="B1" s="529"/>
      <c r="C1" s="529"/>
      <c r="D1" s="529"/>
      <c r="E1" s="529"/>
      <c r="F1" s="529"/>
      <c r="G1" s="529"/>
      <c r="H1" s="529"/>
      <c r="I1" s="529"/>
      <c r="J1" s="529"/>
      <c r="K1" s="103" t="s">
        <v>89</v>
      </c>
    </row>
    <row r="2" spans="1:11" ht="24" x14ac:dyDescent="0.55000000000000004">
      <c r="A2" s="484" t="s">
        <v>67</v>
      </c>
      <c r="B2" s="484"/>
      <c r="C2" s="484"/>
      <c r="D2" s="485" t="str">
        <f>+'1.แบบกรอกรายละเอียด'!B3</f>
        <v>ปรับปรุงซ่อมแซมอาคารเรียน ป.1 ซ</v>
      </c>
      <c r="E2" s="485"/>
      <c r="F2" s="485"/>
      <c r="G2" s="485"/>
      <c r="H2" s="485"/>
      <c r="I2" s="485"/>
      <c r="J2" s="485"/>
      <c r="K2" s="485"/>
    </row>
    <row r="3" spans="1:11" ht="24" x14ac:dyDescent="0.55000000000000004">
      <c r="A3" s="480" t="s">
        <v>0</v>
      </c>
      <c r="B3" s="480"/>
      <c r="C3" s="480"/>
      <c r="D3" s="584" t="str">
        <f>+'1.แบบกรอกรายละเอียด'!B4</f>
        <v>โรงเรียนบ้านเด็กสมบูรณ์  ตำบลกุดชุม  อำเภอกุดชุม  จังหวัดยโสธร</v>
      </c>
      <c r="E3" s="584"/>
      <c r="F3" s="584"/>
      <c r="G3" s="584"/>
      <c r="H3" s="584"/>
      <c r="I3" s="584"/>
      <c r="J3" s="584"/>
      <c r="K3" s="584"/>
    </row>
    <row r="4" spans="1:11" ht="24" x14ac:dyDescent="0.55000000000000004">
      <c r="A4" s="480" t="s">
        <v>1</v>
      </c>
      <c r="B4" s="480"/>
      <c r="C4" s="93"/>
      <c r="D4" s="309" t="str">
        <f>+'1.แบบกรอกรายละเอียด'!B5</f>
        <v>สพป.ยโสธร เขต 2</v>
      </c>
      <c r="E4" s="212"/>
      <c r="F4" s="212"/>
      <c r="G4" s="92"/>
      <c r="H4" s="92"/>
      <c r="I4" s="92"/>
      <c r="J4" s="92"/>
      <c r="K4" s="92"/>
    </row>
    <row r="5" spans="1:11" ht="24" x14ac:dyDescent="0.55000000000000004">
      <c r="A5" s="480" t="s">
        <v>69</v>
      </c>
      <c r="B5" s="480"/>
      <c r="C5" s="480"/>
      <c r="D5" s="480"/>
      <c r="E5" s="480"/>
      <c r="F5" s="325"/>
      <c r="G5" s="664" t="s">
        <v>11</v>
      </c>
      <c r="H5" s="664"/>
      <c r="I5" s="665">
        <v>5</v>
      </c>
      <c r="J5" s="665"/>
      <c r="K5" s="323" t="s">
        <v>12</v>
      </c>
    </row>
    <row r="6" spans="1:11" ht="24" x14ac:dyDescent="0.55000000000000004">
      <c r="A6" s="480" t="s">
        <v>2</v>
      </c>
      <c r="B6" s="480"/>
      <c r="C6" s="480"/>
      <c r="D6" s="480"/>
      <c r="E6" s="314">
        <f>+'1.แบบกรอกรายละเอียด'!B2</f>
        <v>243595</v>
      </c>
      <c r="F6" s="17"/>
      <c r="G6" s="482"/>
      <c r="H6" s="482"/>
      <c r="I6" s="482"/>
      <c r="J6" s="499"/>
      <c r="K6" s="499"/>
    </row>
    <row r="7" spans="1:11" ht="24.75" thickBot="1" x14ac:dyDescent="0.6">
      <c r="A7" s="539"/>
      <c r="B7" s="539"/>
      <c r="C7" s="539"/>
      <c r="D7" s="539"/>
      <c r="E7" s="539"/>
      <c r="F7" s="539"/>
      <c r="G7" s="539"/>
      <c r="H7" s="539"/>
      <c r="I7" s="539"/>
      <c r="J7" s="539"/>
      <c r="K7" s="539"/>
    </row>
    <row r="8" spans="1:11" ht="24.75" thickTop="1" x14ac:dyDescent="0.2">
      <c r="A8" s="541" t="s">
        <v>3</v>
      </c>
      <c r="B8" s="486" t="s">
        <v>4</v>
      </c>
      <c r="C8" s="487"/>
      <c r="D8" s="487"/>
      <c r="E8" s="487"/>
      <c r="F8" s="487"/>
      <c r="G8" s="488"/>
      <c r="H8" s="640" t="s">
        <v>20</v>
      </c>
      <c r="I8" s="641"/>
      <c r="J8" s="642"/>
      <c r="K8" s="541" t="s">
        <v>5</v>
      </c>
    </row>
    <row r="9" spans="1:11" ht="24.75" thickBot="1" x14ac:dyDescent="0.25">
      <c r="A9" s="542"/>
      <c r="B9" s="489"/>
      <c r="C9" s="490"/>
      <c r="D9" s="490"/>
      <c r="E9" s="490"/>
      <c r="F9" s="490"/>
      <c r="G9" s="491"/>
      <c r="H9" s="643" t="s">
        <v>21</v>
      </c>
      <c r="I9" s="644"/>
      <c r="J9" s="645"/>
      <c r="K9" s="542"/>
    </row>
    <row r="10" spans="1:11" ht="24.75" thickTop="1" x14ac:dyDescent="0.55000000000000004">
      <c r="A10" s="214"/>
      <c r="B10" s="646" t="s">
        <v>6</v>
      </c>
      <c r="C10" s="647"/>
      <c r="D10" s="647"/>
      <c r="E10" s="647"/>
      <c r="F10" s="647"/>
      <c r="G10" s="648"/>
      <c r="H10" s="649"/>
      <c r="I10" s="650"/>
      <c r="J10" s="651"/>
      <c r="K10" s="97"/>
    </row>
    <row r="11" spans="1:11" ht="24" x14ac:dyDescent="0.55000000000000004">
      <c r="A11" s="215">
        <f>A10+1</f>
        <v>1</v>
      </c>
      <c r="B11" s="637" t="s">
        <v>87</v>
      </c>
      <c r="C11" s="638"/>
      <c r="D11" s="638"/>
      <c r="E11" s="638"/>
      <c r="F11" s="638"/>
      <c r="G11" s="639"/>
      <c r="H11" s="634">
        <f>+ปร.5ห้าหน้า!K19</f>
        <v>43000</v>
      </c>
      <c r="I11" s="635"/>
      <c r="J11" s="636"/>
      <c r="K11" s="98"/>
    </row>
    <row r="12" spans="1:11" ht="24" x14ac:dyDescent="0.55000000000000004">
      <c r="A12" s="215"/>
      <c r="B12" s="637"/>
      <c r="C12" s="638"/>
      <c r="D12" s="638"/>
      <c r="E12" s="638"/>
      <c r="F12" s="638"/>
      <c r="G12" s="639"/>
      <c r="H12" s="634"/>
      <c r="I12" s="635"/>
      <c r="J12" s="636"/>
      <c r="K12" s="98"/>
    </row>
    <row r="13" spans="1:11" ht="24" x14ac:dyDescent="0.55000000000000004">
      <c r="A13" s="215"/>
      <c r="B13" s="637"/>
      <c r="C13" s="638"/>
      <c r="D13" s="638"/>
      <c r="E13" s="638"/>
      <c r="F13" s="638"/>
      <c r="G13" s="639"/>
      <c r="H13" s="634"/>
      <c r="I13" s="635"/>
      <c r="J13" s="636"/>
      <c r="K13" s="98"/>
    </row>
    <row r="14" spans="1:11" ht="24" x14ac:dyDescent="0.55000000000000004">
      <c r="A14" s="213"/>
      <c r="B14" s="631"/>
      <c r="C14" s="632"/>
      <c r="D14" s="632"/>
      <c r="E14" s="632"/>
      <c r="F14" s="632"/>
      <c r="G14" s="633"/>
      <c r="H14" s="634"/>
      <c r="I14" s="635"/>
      <c r="J14" s="636"/>
      <c r="K14" s="98"/>
    </row>
    <row r="15" spans="1:11" ht="24" x14ac:dyDescent="0.55000000000000004">
      <c r="A15" s="213"/>
      <c r="B15" s="631"/>
      <c r="C15" s="632"/>
      <c r="D15" s="632"/>
      <c r="E15" s="632"/>
      <c r="F15" s="632"/>
      <c r="G15" s="633"/>
      <c r="H15" s="634"/>
      <c r="I15" s="635"/>
      <c r="J15" s="636"/>
      <c r="K15" s="98"/>
    </row>
    <row r="16" spans="1:11" ht="24" x14ac:dyDescent="0.55000000000000004">
      <c r="A16" s="213"/>
      <c r="B16" s="631"/>
      <c r="C16" s="632"/>
      <c r="D16" s="632"/>
      <c r="E16" s="632"/>
      <c r="F16" s="632"/>
      <c r="G16" s="633"/>
      <c r="H16" s="634"/>
      <c r="I16" s="635"/>
      <c r="J16" s="636"/>
      <c r="K16" s="98"/>
    </row>
    <row r="17" spans="1:11" ht="24" x14ac:dyDescent="0.55000000000000004">
      <c r="A17" s="213"/>
      <c r="B17" s="631"/>
      <c r="C17" s="632"/>
      <c r="D17" s="632"/>
      <c r="E17" s="632"/>
      <c r="F17" s="632"/>
      <c r="G17" s="633"/>
      <c r="H17" s="634"/>
      <c r="I17" s="635"/>
      <c r="J17" s="636"/>
      <c r="K17" s="98"/>
    </row>
    <row r="18" spans="1:11" ht="24" x14ac:dyDescent="0.55000000000000004">
      <c r="A18" s="213"/>
      <c r="B18" s="631"/>
      <c r="C18" s="632"/>
      <c r="D18" s="632"/>
      <c r="E18" s="632"/>
      <c r="F18" s="632"/>
      <c r="G18" s="633"/>
      <c r="H18" s="634"/>
      <c r="I18" s="635"/>
      <c r="J18" s="636"/>
      <c r="K18" s="98"/>
    </row>
    <row r="19" spans="1:11" ht="24.75" thickBot="1" x14ac:dyDescent="0.6">
      <c r="A19" s="216"/>
      <c r="B19" s="615"/>
      <c r="C19" s="616"/>
      <c r="D19" s="616"/>
      <c r="E19" s="616"/>
      <c r="F19" s="616"/>
      <c r="G19" s="617"/>
      <c r="H19" s="618"/>
      <c r="I19" s="619"/>
      <c r="J19" s="620"/>
      <c r="K19" s="99"/>
    </row>
    <row r="20" spans="1:11" ht="25.5" thickTop="1" thickBot="1" x14ac:dyDescent="0.6">
      <c r="A20" s="621" t="s">
        <v>6</v>
      </c>
      <c r="B20" s="623" t="s">
        <v>8</v>
      </c>
      <c r="C20" s="624"/>
      <c r="D20" s="624"/>
      <c r="E20" s="624"/>
      <c r="F20" s="624"/>
      <c r="G20" s="625"/>
      <c r="H20" s="626">
        <f>SUM(H11:H19)</f>
        <v>43000</v>
      </c>
      <c r="I20" s="627"/>
      <c r="J20" s="628"/>
      <c r="K20" s="28" t="s">
        <v>9</v>
      </c>
    </row>
    <row r="21" spans="1:11" ht="25.5" thickTop="1" thickBot="1" x14ac:dyDescent="0.6">
      <c r="A21" s="622"/>
      <c r="B21" s="629" t="str">
        <f>"("&amp;BAHTTEXT(H20)&amp;")"</f>
        <v>(สี่หมื่นสามพันบาทถ้วน)</v>
      </c>
      <c r="C21" s="630"/>
      <c r="D21" s="630"/>
      <c r="E21" s="630"/>
      <c r="F21" s="630"/>
      <c r="G21" s="630"/>
      <c r="H21" s="630"/>
      <c r="I21" s="630"/>
      <c r="J21" s="630"/>
      <c r="K21" s="24"/>
    </row>
    <row r="22" spans="1:11" ht="24.75" thickTop="1" x14ac:dyDescent="0.5">
      <c r="A22" s="13"/>
      <c r="B22" s="517"/>
      <c r="C22" s="517"/>
      <c r="D22" s="517"/>
      <c r="E22" s="496"/>
      <c r="F22" s="496"/>
      <c r="G22" s="10"/>
      <c r="H22" s="9"/>
      <c r="I22" s="9"/>
      <c r="J22" s="9"/>
      <c r="K22" s="9"/>
    </row>
    <row r="23" spans="1:11" ht="24" x14ac:dyDescent="0.55000000000000004">
      <c r="A23" s="498" t="s">
        <v>70</v>
      </c>
      <c r="B23" s="498"/>
      <c r="C23" s="498"/>
      <c r="D23" s="498"/>
      <c r="E23" s="574"/>
      <c r="F23" s="574"/>
      <c r="G23" s="574"/>
      <c r="H23" s="574"/>
      <c r="I23" s="27"/>
      <c r="J23" s="27"/>
      <c r="K23" s="1"/>
    </row>
    <row r="24" spans="1:11" ht="24" x14ac:dyDescent="0.55000000000000004">
      <c r="A24" s="13"/>
      <c r="B24" s="517"/>
      <c r="C24" s="517"/>
      <c r="D24" s="517"/>
      <c r="E24" s="666" t="str">
        <f>"("&amp;(+'1.แบบกรอกรายละเอียด'!B7)&amp;")"</f>
        <v>(นายสมศักดิ์ ประสพสุข)</v>
      </c>
      <c r="F24" s="666"/>
      <c r="G24" s="582"/>
      <c r="H24" s="582"/>
      <c r="I24" s="26"/>
      <c r="J24" s="26"/>
      <c r="K24" s="1"/>
    </row>
    <row r="25" spans="1:11" ht="24" x14ac:dyDescent="0.55000000000000004">
      <c r="A25" s="498" t="s">
        <v>72</v>
      </c>
      <c r="B25" s="498"/>
      <c r="C25" s="498"/>
      <c r="D25" s="498"/>
      <c r="E25" s="574"/>
      <c r="F25" s="574"/>
      <c r="G25" s="614" t="s">
        <v>73</v>
      </c>
      <c r="H25" s="614"/>
      <c r="I25" s="614"/>
      <c r="J25" s="614"/>
      <c r="K25" s="1"/>
    </row>
    <row r="26" spans="1:11" ht="24" x14ac:dyDescent="0.55000000000000004">
      <c r="A26" s="1"/>
      <c r="B26" s="497"/>
      <c r="C26" s="497"/>
      <c r="D26" s="497"/>
      <c r="E26" s="666" t="str">
        <f>"("&amp;(+'1.แบบกรอกรายละเอียด'!B10)&amp;")"</f>
        <v>(นายภัณฑจิตร  จริงจัง)</v>
      </c>
      <c r="F26" s="666"/>
      <c r="G26" s="27"/>
      <c r="H26" s="1"/>
      <c r="I26" s="26"/>
      <c r="J26" s="26"/>
      <c r="K26" s="1"/>
    </row>
    <row r="27" spans="1:11" ht="24" x14ac:dyDescent="0.55000000000000004">
      <c r="A27" s="498" t="s">
        <v>72</v>
      </c>
      <c r="B27" s="498"/>
      <c r="C27" s="498"/>
      <c r="D27" s="498"/>
      <c r="E27" s="574"/>
      <c r="F27" s="574"/>
      <c r="G27" s="614" t="s">
        <v>82</v>
      </c>
      <c r="H27" s="614"/>
      <c r="I27" s="614"/>
      <c r="J27" s="614"/>
      <c r="K27" s="26"/>
    </row>
    <row r="28" spans="1:11" ht="24" x14ac:dyDescent="0.55000000000000004">
      <c r="A28" s="1"/>
      <c r="B28" s="497"/>
      <c r="C28" s="497"/>
      <c r="D28" s="497"/>
      <c r="E28" s="666" t="str">
        <f>"("&amp;(+'1.แบบกรอกรายละเอียด'!B12)&amp;")"</f>
        <v>(นางสาวพัชริตา อุ่มแก้ว)</v>
      </c>
      <c r="F28" s="666"/>
      <c r="G28" s="614" t="s">
        <v>106</v>
      </c>
      <c r="H28" s="614"/>
      <c r="I28" s="614"/>
      <c r="J28" s="614"/>
      <c r="K28" s="94"/>
    </row>
    <row r="29" spans="1:11" ht="24" x14ac:dyDescent="0.55000000000000004">
      <c r="A29" s="498" t="s">
        <v>74</v>
      </c>
      <c r="B29" s="498"/>
      <c r="C29" s="498"/>
      <c r="D29" s="498"/>
      <c r="E29" s="574"/>
      <c r="F29" s="574"/>
      <c r="G29" s="663" t="s">
        <v>83</v>
      </c>
      <c r="H29" s="663"/>
      <c r="I29" s="663"/>
      <c r="J29" s="663"/>
      <c r="K29" s="26"/>
    </row>
    <row r="30" spans="1:11" ht="24" x14ac:dyDescent="0.55000000000000004">
      <c r="A30" s="1"/>
      <c r="B30" s="497"/>
      <c r="C30" s="497"/>
      <c r="D30" s="497"/>
      <c r="E30" s="666" t="str">
        <f>"("&amp;(+'1.แบบกรอกรายละเอียด'!B13)&amp;")"</f>
        <v>(นายสมัย พรสินธุเศรษฐ์)</v>
      </c>
      <c r="F30" s="666"/>
      <c r="G30" s="614" t="s">
        <v>106</v>
      </c>
      <c r="H30" s="614"/>
      <c r="I30" s="614"/>
      <c r="J30" s="614"/>
      <c r="K30" s="94"/>
    </row>
  </sheetData>
  <mergeCells count="67">
    <mergeCell ref="G28:J28"/>
    <mergeCell ref="G29:J29"/>
    <mergeCell ref="G30:J30"/>
    <mergeCell ref="D3:K3"/>
    <mergeCell ref="B30:D30"/>
    <mergeCell ref="E30:F30"/>
    <mergeCell ref="A25:D25"/>
    <mergeCell ref="E25:F25"/>
    <mergeCell ref="B26:D26"/>
    <mergeCell ref="E26:F26"/>
    <mergeCell ref="A27:D27"/>
    <mergeCell ref="E27:F27"/>
    <mergeCell ref="B28:D28"/>
    <mergeCell ref="E28:F28"/>
    <mergeCell ref="A29:D29"/>
    <mergeCell ref="E29:F29"/>
    <mergeCell ref="G25:J25"/>
    <mergeCell ref="G27:J27"/>
    <mergeCell ref="B24:D24"/>
    <mergeCell ref="E24:F24"/>
    <mergeCell ref="G24:H24"/>
    <mergeCell ref="B19:G19"/>
    <mergeCell ref="H19:J19"/>
    <mergeCell ref="B22:D22"/>
    <mergeCell ref="E22:F22"/>
    <mergeCell ref="A23:D23"/>
    <mergeCell ref="E23:F23"/>
    <mergeCell ref="G23:H23"/>
    <mergeCell ref="A20:A21"/>
    <mergeCell ref="B20:G20"/>
    <mergeCell ref="H20:J20"/>
    <mergeCell ref="B21:J21"/>
    <mergeCell ref="B16:G16"/>
    <mergeCell ref="H16:J16"/>
    <mergeCell ref="B17:G17"/>
    <mergeCell ref="H17:J17"/>
    <mergeCell ref="B18:G18"/>
    <mergeCell ref="H18:J18"/>
    <mergeCell ref="B13:G13"/>
    <mergeCell ref="H13:J13"/>
    <mergeCell ref="B14:G14"/>
    <mergeCell ref="H14:J14"/>
    <mergeCell ref="B15:G15"/>
    <mergeCell ref="H15:J15"/>
    <mergeCell ref="B10:G10"/>
    <mergeCell ref="H10:J10"/>
    <mergeCell ref="B11:G11"/>
    <mergeCell ref="H11:J11"/>
    <mergeCell ref="B12:G12"/>
    <mergeCell ref="H12:J12"/>
    <mergeCell ref="A7:K7"/>
    <mergeCell ref="A8:A9"/>
    <mergeCell ref="B8:G9"/>
    <mergeCell ref="H8:J8"/>
    <mergeCell ref="K8:K9"/>
    <mergeCell ref="H9:J9"/>
    <mergeCell ref="A5:E5"/>
    <mergeCell ref="G5:H5"/>
    <mergeCell ref="I5:J5"/>
    <mergeCell ref="A6:D6"/>
    <mergeCell ref="G6:I6"/>
    <mergeCell ref="J6:K6"/>
    <mergeCell ref="A1:J1"/>
    <mergeCell ref="A2:C2"/>
    <mergeCell ref="D2:K2"/>
    <mergeCell ref="A3:C3"/>
    <mergeCell ref="A4:B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00000"/>
  </sheetPr>
  <dimension ref="A1:M132"/>
  <sheetViews>
    <sheetView workbookViewId="0">
      <selection activeCell="J113" sqref="J113:K113"/>
    </sheetView>
  </sheetViews>
  <sheetFormatPr defaultRowHeight="12.75" x14ac:dyDescent="0.2"/>
  <cols>
    <col min="1" max="1" width="7.85546875" customWidth="1"/>
    <col min="2" max="2" width="5.7109375" customWidth="1"/>
    <col min="3" max="3" width="1" customWidth="1"/>
    <col min="5" max="5" width="18.42578125" customWidth="1"/>
    <col min="7" max="7" width="11.42578125" customWidth="1"/>
    <col min="8" max="8" width="12" customWidth="1"/>
    <col min="9" max="9" width="12.140625" customWidth="1"/>
    <col min="10" max="10" width="12.42578125" customWidth="1"/>
    <col min="11" max="11" width="10.85546875" customWidth="1"/>
    <col min="12" max="12" width="13.5703125" customWidth="1"/>
  </cols>
  <sheetData>
    <row r="1" spans="1:13" ht="24" x14ac:dyDescent="0.55000000000000004">
      <c r="A1" s="442" t="s">
        <v>25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102" t="s">
        <v>90</v>
      </c>
      <c r="M1" s="102"/>
    </row>
    <row r="2" spans="1:13" ht="24" x14ac:dyDescent="0.5">
      <c r="A2" s="21" t="s">
        <v>78</v>
      </c>
      <c r="B2" s="21"/>
      <c r="C2" s="104"/>
      <c r="D2" s="281"/>
      <c r="E2" s="443" t="str">
        <f>+'1.แบบกรอกรายละเอียด'!B3</f>
        <v>ปรับปรุงซ่อมแซมอาคารเรียน ป.1 ซ</v>
      </c>
      <c r="F2" s="443"/>
      <c r="G2" s="443"/>
      <c r="H2" s="443"/>
      <c r="I2" s="96"/>
      <c r="J2" s="281"/>
      <c r="K2" s="281"/>
      <c r="L2" s="281"/>
      <c r="M2" s="104"/>
    </row>
    <row r="3" spans="1:13" ht="21.75" x14ac:dyDescent="0.5">
      <c r="A3" s="437" t="s">
        <v>0</v>
      </c>
      <c r="B3" s="437"/>
      <c r="C3" s="437"/>
      <c r="D3" s="457" t="str">
        <f>+'1.แบบกรอกรายละเอียด'!B4</f>
        <v>โรงเรียนบ้านเด็กสมบูรณ์  ตำบลกุดชุม  อำเภอกุดชุม  จังหวัดยโสธร</v>
      </c>
      <c r="E3" s="457"/>
      <c r="F3" s="457"/>
      <c r="G3" s="457"/>
      <c r="H3" s="457"/>
      <c r="I3" s="128" t="s">
        <v>91</v>
      </c>
      <c r="J3" s="667" t="str">
        <f>+'1.แบบกรอกรายละเอียด'!B5</f>
        <v>สพป.ยโสธร เขต 2</v>
      </c>
      <c r="K3" s="667"/>
      <c r="L3" s="21"/>
      <c r="M3" s="9"/>
    </row>
    <row r="4" spans="1:13" ht="22.5" thickBot="1" x14ac:dyDescent="0.55000000000000004">
      <c r="A4" s="437" t="s">
        <v>7</v>
      </c>
      <c r="B4" s="437"/>
      <c r="C4" s="437"/>
      <c r="D4" s="443" t="str">
        <f>+'1.แบบกรอกรายละเอียด'!B7</f>
        <v>นายสมศักดิ์ ประสพสุข</v>
      </c>
      <c r="E4" s="443"/>
      <c r="F4" s="443"/>
      <c r="G4" s="443"/>
      <c r="H4" s="443"/>
      <c r="I4" s="573" t="s">
        <v>2</v>
      </c>
      <c r="J4" s="573"/>
      <c r="K4" s="438">
        <f>+'1.แบบกรอกรายละเอียด'!B2</f>
        <v>243595</v>
      </c>
      <c r="L4" s="438"/>
      <c r="M4" s="129"/>
    </row>
    <row r="5" spans="1:13" ht="22.5" thickTop="1" x14ac:dyDescent="0.5">
      <c r="A5" s="427" t="s">
        <v>3</v>
      </c>
      <c r="B5" s="445" t="s">
        <v>4</v>
      </c>
      <c r="C5" s="446"/>
      <c r="D5" s="446"/>
      <c r="E5" s="446"/>
      <c r="F5" s="567" t="s">
        <v>11</v>
      </c>
      <c r="G5" s="454" t="s">
        <v>13</v>
      </c>
      <c r="H5" s="565" t="s">
        <v>19</v>
      </c>
      <c r="I5" s="566"/>
      <c r="J5" s="565" t="s">
        <v>15</v>
      </c>
      <c r="K5" s="566"/>
      <c r="L5" s="558" t="s">
        <v>17</v>
      </c>
      <c r="M5" s="427" t="s">
        <v>5</v>
      </c>
    </row>
    <row r="6" spans="1:13" ht="22.5" thickBot="1" x14ac:dyDescent="0.55000000000000004">
      <c r="A6" s="428"/>
      <c r="B6" s="447"/>
      <c r="C6" s="448"/>
      <c r="D6" s="448"/>
      <c r="E6" s="448"/>
      <c r="F6" s="568"/>
      <c r="G6" s="455"/>
      <c r="H6" s="105" t="s">
        <v>26</v>
      </c>
      <c r="I6" s="105" t="s">
        <v>16</v>
      </c>
      <c r="J6" s="105" t="s">
        <v>26</v>
      </c>
      <c r="K6" s="105" t="s">
        <v>16</v>
      </c>
      <c r="L6" s="559"/>
      <c r="M6" s="428"/>
    </row>
    <row r="7" spans="1:13" ht="22.5" thickTop="1" x14ac:dyDescent="0.5">
      <c r="A7" s="106"/>
      <c r="B7" s="439"/>
      <c r="C7" s="440"/>
      <c r="D7" s="440"/>
      <c r="E7" s="441"/>
      <c r="F7" s="107">
        <v>11</v>
      </c>
      <c r="G7" s="108"/>
      <c r="H7" s="109">
        <v>12</v>
      </c>
      <c r="I7" s="202">
        <f t="shared" ref="I7:I17" si="0">SUM(H7)*$F7</f>
        <v>132</v>
      </c>
      <c r="J7" s="111">
        <v>13</v>
      </c>
      <c r="K7" s="202">
        <f>SUM(J7)*$F7</f>
        <v>143</v>
      </c>
      <c r="L7" s="204">
        <f>SUM(,I7,K7)</f>
        <v>275</v>
      </c>
      <c r="M7" s="108"/>
    </row>
    <row r="8" spans="1:13" ht="21.75" x14ac:dyDescent="0.5">
      <c r="A8" s="106"/>
      <c r="B8" s="451"/>
      <c r="C8" s="452"/>
      <c r="D8" s="452"/>
      <c r="E8" s="453"/>
      <c r="F8" s="107">
        <v>14</v>
      </c>
      <c r="G8" s="108"/>
      <c r="H8" s="109">
        <v>15</v>
      </c>
      <c r="I8" s="202">
        <f t="shared" si="0"/>
        <v>210</v>
      </c>
      <c r="J8" s="111">
        <v>16</v>
      </c>
      <c r="K8" s="202">
        <f t="shared" ref="K8:K17" si="1">SUM(J8)*$F8</f>
        <v>224</v>
      </c>
      <c r="L8" s="204">
        <f t="shared" ref="L8:L17" si="2">SUM(,I8,K8)</f>
        <v>434</v>
      </c>
      <c r="M8" s="108"/>
    </row>
    <row r="9" spans="1:13" ht="21.75" x14ac:dyDescent="0.5">
      <c r="A9" s="113"/>
      <c r="B9" s="430"/>
      <c r="C9" s="431"/>
      <c r="D9" s="431"/>
      <c r="E9" s="432"/>
      <c r="F9" s="114">
        <v>15</v>
      </c>
      <c r="G9" s="115"/>
      <c r="H9" s="116">
        <v>20</v>
      </c>
      <c r="I9" s="202">
        <f t="shared" si="0"/>
        <v>300</v>
      </c>
      <c r="J9" s="116">
        <v>20</v>
      </c>
      <c r="K9" s="202">
        <f t="shared" si="1"/>
        <v>300</v>
      </c>
      <c r="L9" s="204">
        <f t="shared" si="2"/>
        <v>600</v>
      </c>
      <c r="M9" s="115"/>
    </row>
    <row r="10" spans="1:13" ht="21.75" x14ac:dyDescent="0.5">
      <c r="A10" s="113"/>
      <c r="B10" s="430"/>
      <c r="C10" s="431"/>
      <c r="D10" s="431"/>
      <c r="E10" s="432"/>
      <c r="F10" s="114"/>
      <c r="G10" s="115"/>
      <c r="H10" s="116"/>
      <c r="I10" s="202">
        <f t="shared" si="0"/>
        <v>0</v>
      </c>
      <c r="J10" s="116"/>
      <c r="K10" s="202">
        <f t="shared" si="1"/>
        <v>0</v>
      </c>
      <c r="L10" s="204">
        <f t="shared" si="2"/>
        <v>0</v>
      </c>
      <c r="M10" s="115"/>
    </row>
    <row r="11" spans="1:13" ht="21.75" x14ac:dyDescent="0.5">
      <c r="A11" s="113"/>
      <c r="B11" s="430"/>
      <c r="C11" s="431"/>
      <c r="D11" s="431"/>
      <c r="E11" s="432"/>
      <c r="F11" s="114"/>
      <c r="G11" s="115"/>
      <c r="H11" s="116"/>
      <c r="I11" s="202">
        <f t="shared" si="0"/>
        <v>0</v>
      </c>
      <c r="J11" s="116"/>
      <c r="K11" s="202">
        <f t="shared" si="1"/>
        <v>0</v>
      </c>
      <c r="L11" s="204">
        <f t="shared" si="2"/>
        <v>0</v>
      </c>
      <c r="M11" s="115"/>
    </row>
    <row r="12" spans="1:13" ht="21.75" x14ac:dyDescent="0.5">
      <c r="A12" s="113"/>
      <c r="B12" s="430"/>
      <c r="C12" s="431"/>
      <c r="D12" s="431"/>
      <c r="E12" s="432"/>
      <c r="F12" s="114"/>
      <c r="G12" s="115"/>
      <c r="H12" s="116"/>
      <c r="I12" s="202">
        <f t="shared" si="0"/>
        <v>0</v>
      </c>
      <c r="J12" s="116"/>
      <c r="K12" s="202">
        <f t="shared" si="1"/>
        <v>0</v>
      </c>
      <c r="L12" s="204">
        <f t="shared" si="2"/>
        <v>0</v>
      </c>
      <c r="M12" s="115"/>
    </row>
    <row r="13" spans="1:13" ht="21.75" x14ac:dyDescent="0.5">
      <c r="A13" s="113"/>
      <c r="B13" s="430"/>
      <c r="C13" s="431"/>
      <c r="D13" s="431"/>
      <c r="E13" s="432"/>
      <c r="F13" s="114"/>
      <c r="G13" s="115"/>
      <c r="H13" s="116"/>
      <c r="I13" s="202">
        <f t="shared" si="0"/>
        <v>0</v>
      </c>
      <c r="J13" s="116"/>
      <c r="K13" s="202">
        <f t="shared" si="1"/>
        <v>0</v>
      </c>
      <c r="L13" s="204">
        <f t="shared" si="2"/>
        <v>0</v>
      </c>
      <c r="M13" s="115"/>
    </row>
    <row r="14" spans="1:13" ht="21.75" x14ac:dyDescent="0.5">
      <c r="A14" s="113"/>
      <c r="B14" s="430"/>
      <c r="C14" s="431"/>
      <c r="D14" s="431"/>
      <c r="E14" s="432"/>
      <c r="F14" s="114"/>
      <c r="G14" s="115" t="s">
        <v>103</v>
      </c>
      <c r="H14" s="116"/>
      <c r="I14" s="202">
        <f t="shared" si="0"/>
        <v>0</v>
      </c>
      <c r="J14" s="116"/>
      <c r="K14" s="202">
        <f t="shared" si="1"/>
        <v>0</v>
      </c>
      <c r="L14" s="204">
        <f t="shared" si="2"/>
        <v>0</v>
      </c>
      <c r="M14" s="115"/>
    </row>
    <row r="15" spans="1:13" ht="21.75" x14ac:dyDescent="0.5">
      <c r="A15" s="113"/>
      <c r="B15" s="430"/>
      <c r="C15" s="431"/>
      <c r="D15" s="431"/>
      <c r="E15" s="432"/>
      <c r="F15" s="114"/>
      <c r="G15" s="115"/>
      <c r="H15" s="116"/>
      <c r="I15" s="202">
        <f t="shared" si="0"/>
        <v>0</v>
      </c>
      <c r="J15" s="116"/>
      <c r="K15" s="202">
        <f t="shared" si="1"/>
        <v>0</v>
      </c>
      <c r="L15" s="204">
        <f t="shared" si="2"/>
        <v>0</v>
      </c>
      <c r="M15" s="115"/>
    </row>
    <row r="16" spans="1:13" ht="21.75" x14ac:dyDescent="0.5">
      <c r="A16" s="113"/>
      <c r="B16" s="430"/>
      <c r="C16" s="431"/>
      <c r="D16" s="431"/>
      <c r="E16" s="432"/>
      <c r="F16" s="114"/>
      <c r="G16" s="115"/>
      <c r="H16" s="116"/>
      <c r="I16" s="202">
        <f t="shared" si="0"/>
        <v>0</v>
      </c>
      <c r="J16" s="116"/>
      <c r="K16" s="202">
        <f t="shared" si="1"/>
        <v>0</v>
      </c>
      <c r="L16" s="204">
        <f t="shared" si="2"/>
        <v>0</v>
      </c>
      <c r="M16" s="115"/>
    </row>
    <row r="17" spans="1:13" ht="22.5" thickBot="1" x14ac:dyDescent="0.55000000000000004">
      <c r="A17" s="122"/>
      <c r="B17" s="462"/>
      <c r="C17" s="463"/>
      <c r="D17" s="463"/>
      <c r="E17" s="464"/>
      <c r="F17" s="123"/>
      <c r="G17" s="124"/>
      <c r="H17" s="125"/>
      <c r="I17" s="202">
        <f t="shared" si="0"/>
        <v>0</v>
      </c>
      <c r="J17" s="125"/>
      <c r="K17" s="202">
        <f t="shared" si="1"/>
        <v>0</v>
      </c>
      <c r="L17" s="204">
        <f t="shared" si="2"/>
        <v>0</v>
      </c>
      <c r="M17" s="124"/>
    </row>
    <row r="18" spans="1:13" ht="23.25" thickTop="1" thickBot="1" x14ac:dyDescent="0.55000000000000004">
      <c r="A18" s="458" t="s">
        <v>14</v>
      </c>
      <c r="B18" s="459"/>
      <c r="C18" s="459"/>
      <c r="D18" s="459"/>
      <c r="E18" s="459"/>
      <c r="F18" s="459"/>
      <c r="G18" s="459"/>
      <c r="H18" s="460"/>
      <c r="I18" s="203">
        <f>SUM(I7:I17)</f>
        <v>642</v>
      </c>
      <c r="J18" s="126"/>
      <c r="K18" s="203">
        <f>SUM(K7:K17)</f>
        <v>667</v>
      </c>
      <c r="L18" s="203">
        <f>SUM(L7:L17)</f>
        <v>1309</v>
      </c>
      <c r="M18" s="127"/>
    </row>
    <row r="19" spans="1:13" ht="24.75" thickTop="1" x14ac:dyDescent="0.5">
      <c r="A19" s="96"/>
      <c r="B19" s="96"/>
      <c r="C19" s="96"/>
      <c r="D19" s="9"/>
      <c r="E19" s="96"/>
      <c r="F19" s="23"/>
      <c r="G19" s="23"/>
      <c r="H19" s="23"/>
      <c r="I19" s="22"/>
      <c r="J19" s="22"/>
      <c r="K19" s="22"/>
      <c r="L19" s="22"/>
      <c r="M19" s="23"/>
    </row>
    <row r="20" spans="1:13" ht="24" x14ac:dyDescent="0.55000000000000004">
      <c r="A20" s="96"/>
      <c r="B20" s="96"/>
      <c r="C20" s="96"/>
      <c r="D20" s="9"/>
      <c r="E20" s="550" t="s">
        <v>99</v>
      </c>
      <c r="F20" s="652"/>
      <c r="G20" s="652"/>
      <c r="H20" s="652"/>
      <c r="I20" s="550" t="s">
        <v>125</v>
      </c>
      <c r="J20" s="550"/>
      <c r="K20" s="550"/>
      <c r="L20" s="550"/>
      <c r="M20" s="23"/>
    </row>
    <row r="21" spans="1:13" s="304" customFormat="1" ht="24" x14ac:dyDescent="0.55000000000000004">
      <c r="A21" s="279"/>
      <c r="B21" s="279"/>
      <c r="C21" s="279"/>
      <c r="D21" s="9"/>
      <c r="E21" s="595" t="str">
        <f>"("&amp;(+'1.แบบกรอกรายละเอียด'!B7)&amp;")"</f>
        <v>(นายสมศักดิ์ ประสพสุข)</v>
      </c>
      <c r="F21" s="595"/>
      <c r="G21" s="306"/>
      <c r="H21" s="306"/>
      <c r="I21" s="595" t="str">
        <f>"("&amp;(+'1.แบบกรอกรายละเอียด'!B10)&amp;")"</f>
        <v>(นายภัณฑจิตร  จริงจัง)</v>
      </c>
      <c r="J21" s="595"/>
      <c r="K21" s="595"/>
      <c r="L21" s="296"/>
      <c r="M21" s="280"/>
    </row>
    <row r="22" spans="1:13" s="304" customFormat="1" ht="24" x14ac:dyDescent="0.55000000000000004">
      <c r="A22" s="279"/>
      <c r="B22" s="279"/>
      <c r="C22" s="279"/>
      <c r="D22" s="9"/>
      <c r="E22" s="307"/>
      <c r="F22" s="307"/>
      <c r="G22" s="307"/>
      <c r="H22" s="307"/>
      <c r="I22" s="595" t="str">
        <f>+'1.แบบกรอกรายละเอียด'!B11</f>
        <v>ผู้อำนวยการโรงเรียนบ้านเด็กสมบูรณ์</v>
      </c>
      <c r="J22" s="595"/>
      <c r="K22" s="595"/>
      <c r="L22" s="296"/>
      <c r="M22" s="280"/>
    </row>
    <row r="23" spans="1:13" ht="24" x14ac:dyDescent="0.55000000000000004">
      <c r="A23" s="442" t="s">
        <v>25</v>
      </c>
      <c r="B23" s="442"/>
      <c r="C23" s="442"/>
      <c r="D23" s="442"/>
      <c r="E23" s="442"/>
      <c r="F23" s="442"/>
      <c r="G23" s="442"/>
      <c r="H23" s="442"/>
      <c r="I23" s="442"/>
      <c r="J23" s="442"/>
      <c r="K23" s="442"/>
      <c r="L23" s="102" t="s">
        <v>90</v>
      </c>
      <c r="M23" s="102"/>
    </row>
    <row r="24" spans="1:13" ht="24" x14ac:dyDescent="0.5">
      <c r="A24" s="21" t="s">
        <v>78</v>
      </c>
      <c r="B24" s="21"/>
      <c r="C24" s="104"/>
      <c r="D24" s="104"/>
      <c r="E24" s="443" t="str">
        <f>+E2</f>
        <v>ปรับปรุงซ่อมแซมอาคารเรียน ป.1 ซ</v>
      </c>
      <c r="F24" s="443"/>
      <c r="G24" s="443"/>
      <c r="H24" s="443"/>
      <c r="I24" s="96"/>
      <c r="J24" s="104"/>
      <c r="K24" s="104"/>
      <c r="L24" s="104"/>
      <c r="M24" s="104"/>
    </row>
    <row r="25" spans="1:13" ht="22.5" thickBot="1" x14ac:dyDescent="0.55000000000000004">
      <c r="A25" s="437" t="s">
        <v>0</v>
      </c>
      <c r="B25" s="437"/>
      <c r="C25" s="437"/>
      <c r="D25" s="561" t="str">
        <f>+D3</f>
        <v>โรงเรียนบ้านเด็กสมบูรณ์  ตำบลกุดชุม  อำเภอกุดชุม  จังหวัดยโสธร</v>
      </c>
      <c r="E25" s="561"/>
      <c r="F25" s="561"/>
      <c r="G25" s="561"/>
      <c r="H25" s="561"/>
      <c r="I25" s="128" t="s">
        <v>91</v>
      </c>
      <c r="J25" s="560" t="str">
        <f>+J3</f>
        <v>สพป.ยโสธร เขต 2</v>
      </c>
      <c r="K25" s="560"/>
      <c r="L25" s="9"/>
      <c r="M25" s="9"/>
    </row>
    <row r="26" spans="1:13" ht="22.5" thickTop="1" x14ac:dyDescent="0.5">
      <c r="A26" s="427" t="s">
        <v>3</v>
      </c>
      <c r="B26" s="445" t="s">
        <v>4</v>
      </c>
      <c r="C26" s="446"/>
      <c r="D26" s="446"/>
      <c r="E26" s="446"/>
      <c r="F26" s="601" t="s">
        <v>11</v>
      </c>
      <c r="G26" s="454" t="s">
        <v>13</v>
      </c>
      <c r="H26" s="597" t="s">
        <v>19</v>
      </c>
      <c r="I26" s="598"/>
      <c r="J26" s="597" t="s">
        <v>15</v>
      </c>
      <c r="K26" s="598"/>
      <c r="L26" s="599" t="s">
        <v>17</v>
      </c>
      <c r="M26" s="427" t="s">
        <v>5</v>
      </c>
    </row>
    <row r="27" spans="1:13" ht="22.5" thickBot="1" x14ac:dyDescent="0.55000000000000004">
      <c r="A27" s="428"/>
      <c r="B27" s="447"/>
      <c r="C27" s="448"/>
      <c r="D27" s="448"/>
      <c r="E27" s="448"/>
      <c r="F27" s="602"/>
      <c r="G27" s="455"/>
      <c r="H27" s="20" t="s">
        <v>26</v>
      </c>
      <c r="I27" s="20" t="s">
        <v>16</v>
      </c>
      <c r="J27" s="20" t="s">
        <v>26</v>
      </c>
      <c r="K27" s="20" t="s">
        <v>16</v>
      </c>
      <c r="L27" s="600"/>
      <c r="M27" s="428"/>
    </row>
    <row r="28" spans="1:13" ht="22.5" thickTop="1" x14ac:dyDescent="0.5">
      <c r="A28" s="106"/>
      <c r="B28" s="439"/>
      <c r="C28" s="440"/>
      <c r="D28" s="440"/>
      <c r="E28" s="441"/>
      <c r="F28" s="107">
        <v>17</v>
      </c>
      <c r="G28" s="108"/>
      <c r="H28" s="109">
        <v>18</v>
      </c>
      <c r="I28" s="202">
        <f t="shared" ref="I28:I38" si="3">SUM(H28)*$F28</f>
        <v>306</v>
      </c>
      <c r="J28" s="111">
        <v>19</v>
      </c>
      <c r="K28" s="202">
        <f t="shared" ref="K28:K35" si="4">SUM(J28)*$F28</f>
        <v>323</v>
      </c>
      <c r="L28" s="204">
        <f t="shared" ref="L28:L38" si="5">SUM(,I28,K28)</f>
        <v>629</v>
      </c>
      <c r="M28" s="108"/>
    </row>
    <row r="29" spans="1:13" ht="21.75" x14ac:dyDescent="0.5">
      <c r="A29" s="130"/>
      <c r="B29" s="552"/>
      <c r="C29" s="553"/>
      <c r="D29" s="553"/>
      <c r="E29" s="554"/>
      <c r="F29" s="114">
        <v>20</v>
      </c>
      <c r="G29" s="115"/>
      <c r="H29" s="116">
        <v>222</v>
      </c>
      <c r="I29" s="202">
        <f t="shared" si="3"/>
        <v>4440</v>
      </c>
      <c r="J29" s="131">
        <v>221</v>
      </c>
      <c r="K29" s="202">
        <f t="shared" si="4"/>
        <v>4420</v>
      </c>
      <c r="L29" s="204">
        <f t="shared" si="5"/>
        <v>8860</v>
      </c>
      <c r="M29" s="115"/>
    </row>
    <row r="30" spans="1:13" ht="21.75" x14ac:dyDescent="0.5">
      <c r="A30" s="132"/>
      <c r="B30" s="552"/>
      <c r="C30" s="553"/>
      <c r="D30" s="553"/>
      <c r="E30" s="554"/>
      <c r="F30" s="133"/>
      <c r="G30" s="134"/>
      <c r="H30" s="112"/>
      <c r="I30" s="202">
        <f t="shared" si="3"/>
        <v>0</v>
      </c>
      <c r="J30" s="135"/>
      <c r="K30" s="202">
        <f t="shared" si="4"/>
        <v>0</v>
      </c>
      <c r="L30" s="204">
        <f t="shared" si="5"/>
        <v>0</v>
      </c>
      <c r="M30" s="136"/>
    </row>
    <row r="31" spans="1:13" ht="21.75" x14ac:dyDescent="0.5">
      <c r="A31" s="130"/>
      <c r="B31" s="562"/>
      <c r="C31" s="563"/>
      <c r="D31" s="563"/>
      <c r="E31" s="564"/>
      <c r="F31" s="133"/>
      <c r="G31" s="134"/>
      <c r="H31" s="112"/>
      <c r="I31" s="205">
        <f t="shared" si="3"/>
        <v>0</v>
      </c>
      <c r="J31" s="135"/>
      <c r="K31" s="205">
        <f t="shared" si="4"/>
        <v>0</v>
      </c>
      <c r="L31" s="208">
        <f t="shared" si="5"/>
        <v>0</v>
      </c>
      <c r="M31" s="136"/>
    </row>
    <row r="32" spans="1:13" ht="21.75" x14ac:dyDescent="0.5">
      <c r="A32" s="139"/>
      <c r="B32" s="140"/>
      <c r="C32" s="141"/>
      <c r="D32" s="653"/>
      <c r="E32" s="654"/>
      <c r="F32" s="133"/>
      <c r="G32" s="134"/>
      <c r="H32" s="112"/>
      <c r="I32" s="202">
        <f t="shared" si="3"/>
        <v>0</v>
      </c>
      <c r="J32" s="142"/>
      <c r="K32" s="202">
        <f t="shared" si="4"/>
        <v>0</v>
      </c>
      <c r="L32" s="204">
        <f t="shared" si="5"/>
        <v>0</v>
      </c>
      <c r="M32" s="143"/>
    </row>
    <row r="33" spans="1:13" ht="21.75" x14ac:dyDescent="0.5">
      <c r="A33" s="139"/>
      <c r="B33" s="140"/>
      <c r="C33" s="141"/>
      <c r="D33" s="653"/>
      <c r="E33" s="654"/>
      <c r="F33" s="144"/>
      <c r="G33" s="134"/>
      <c r="H33" s="112"/>
      <c r="I33" s="205">
        <f t="shared" si="3"/>
        <v>0</v>
      </c>
      <c r="J33" s="142"/>
      <c r="K33" s="202">
        <f t="shared" si="4"/>
        <v>0</v>
      </c>
      <c r="L33" s="208">
        <f t="shared" si="5"/>
        <v>0</v>
      </c>
      <c r="M33" s="143"/>
    </row>
    <row r="34" spans="1:13" ht="21.75" x14ac:dyDescent="0.5">
      <c r="A34" s="139"/>
      <c r="B34" s="140"/>
      <c r="C34" s="141"/>
      <c r="D34" s="653"/>
      <c r="E34" s="654"/>
      <c r="F34" s="144"/>
      <c r="G34" s="134"/>
      <c r="H34" s="112"/>
      <c r="I34" s="202">
        <f t="shared" si="3"/>
        <v>0</v>
      </c>
      <c r="J34" s="142"/>
      <c r="K34" s="202">
        <f t="shared" si="4"/>
        <v>0</v>
      </c>
      <c r="L34" s="204">
        <f t="shared" si="5"/>
        <v>0</v>
      </c>
      <c r="M34" s="143"/>
    </row>
    <row r="35" spans="1:13" ht="21.75" x14ac:dyDescent="0.5">
      <c r="A35" s="139"/>
      <c r="B35" s="140"/>
      <c r="C35" s="141"/>
      <c r="D35" s="653"/>
      <c r="E35" s="654"/>
      <c r="F35" s="133"/>
      <c r="G35" s="134"/>
      <c r="H35" s="112"/>
      <c r="I35" s="205">
        <f t="shared" si="3"/>
        <v>0</v>
      </c>
      <c r="J35" s="142"/>
      <c r="K35" s="205">
        <f t="shared" si="4"/>
        <v>0</v>
      </c>
      <c r="L35" s="208">
        <f t="shared" si="5"/>
        <v>0</v>
      </c>
      <c r="M35" s="143"/>
    </row>
    <row r="36" spans="1:13" ht="21.75" x14ac:dyDescent="0.5">
      <c r="A36" s="130"/>
      <c r="B36" s="552"/>
      <c r="C36" s="553"/>
      <c r="D36" s="553"/>
      <c r="E36" s="554"/>
      <c r="F36" s="145"/>
      <c r="G36" s="146"/>
      <c r="H36" s="147"/>
      <c r="I36" s="202">
        <f t="shared" si="3"/>
        <v>0</v>
      </c>
      <c r="J36" s="148"/>
      <c r="K36" s="209">
        <f>SUM(K32:K35)</f>
        <v>0</v>
      </c>
      <c r="L36" s="204">
        <f t="shared" si="5"/>
        <v>0</v>
      </c>
      <c r="M36" s="143"/>
    </row>
    <row r="37" spans="1:13" ht="21.75" x14ac:dyDescent="0.5">
      <c r="A37" s="139"/>
      <c r="B37" s="552"/>
      <c r="C37" s="553"/>
      <c r="D37" s="553"/>
      <c r="E37" s="554"/>
      <c r="F37" s="133"/>
      <c r="G37" s="134"/>
      <c r="H37" s="112"/>
      <c r="I37" s="205">
        <f t="shared" si="3"/>
        <v>0</v>
      </c>
      <c r="J37" s="135"/>
      <c r="K37" s="202">
        <f>SUM(J37)*$F37</f>
        <v>0</v>
      </c>
      <c r="L37" s="208">
        <f t="shared" si="5"/>
        <v>0</v>
      </c>
      <c r="M37" s="136"/>
    </row>
    <row r="38" spans="1:13" ht="22.5" thickBot="1" x14ac:dyDescent="0.55000000000000004">
      <c r="A38" s="139"/>
      <c r="B38" s="152"/>
      <c r="C38" s="655"/>
      <c r="D38" s="656"/>
      <c r="E38" s="657"/>
      <c r="F38" s="153"/>
      <c r="G38" s="154"/>
      <c r="H38" s="138"/>
      <c r="I38" s="202">
        <f t="shared" si="3"/>
        <v>0</v>
      </c>
      <c r="J38" s="135"/>
      <c r="K38" s="202">
        <f>SUM(J38)*$F38</f>
        <v>0</v>
      </c>
      <c r="L38" s="204">
        <f t="shared" si="5"/>
        <v>0</v>
      </c>
      <c r="M38" s="136"/>
    </row>
    <row r="39" spans="1:13" ht="21.75" x14ac:dyDescent="0.5">
      <c r="A39" s="155"/>
      <c r="B39" s="156"/>
      <c r="C39" s="157"/>
      <c r="D39" s="158"/>
      <c r="E39" s="158" t="s">
        <v>80</v>
      </c>
      <c r="F39" s="200"/>
      <c r="G39" s="158"/>
      <c r="H39" s="201"/>
      <c r="I39" s="206">
        <f>SUM(I28:I38)</f>
        <v>4746</v>
      </c>
      <c r="J39" s="164"/>
      <c r="K39" s="210">
        <f>SUM(K28:K38)</f>
        <v>4743</v>
      </c>
      <c r="L39" s="210">
        <f>SUM(L28:L38)</f>
        <v>9489</v>
      </c>
      <c r="M39" s="166"/>
    </row>
    <row r="40" spans="1:13" ht="22.5" thickBot="1" x14ac:dyDescent="0.55000000000000004">
      <c r="A40" s="167"/>
      <c r="B40" s="156"/>
      <c r="C40" s="157"/>
      <c r="D40" s="158"/>
      <c r="E40" s="158" t="s">
        <v>81</v>
      </c>
      <c r="F40" s="200"/>
      <c r="G40" s="158"/>
      <c r="H40" s="201"/>
      <c r="I40" s="207">
        <f>SUM(I18+I39)</f>
        <v>5388</v>
      </c>
      <c r="J40" s="170"/>
      <c r="K40" s="207">
        <f>SUM(K18+K39)</f>
        <v>5410</v>
      </c>
      <c r="L40" s="207">
        <f>SUM(L18+L39)</f>
        <v>10798</v>
      </c>
      <c r="M40" s="171"/>
    </row>
    <row r="41" spans="1:13" ht="24" x14ac:dyDescent="0.5">
      <c r="A41" s="96"/>
      <c r="B41" s="96"/>
      <c r="C41" s="96"/>
      <c r="D41" s="9"/>
      <c r="E41" s="96"/>
      <c r="F41" s="23"/>
      <c r="G41" s="23"/>
      <c r="H41" s="23"/>
      <c r="I41" s="22"/>
      <c r="J41" s="22"/>
      <c r="K41" s="22"/>
      <c r="L41" s="22"/>
      <c r="M41" s="23"/>
    </row>
    <row r="42" spans="1:13" ht="24" x14ac:dyDescent="0.55000000000000004">
      <c r="A42" s="96"/>
      <c r="B42" s="96"/>
      <c r="C42" s="96"/>
      <c r="D42" s="9"/>
      <c r="E42" s="550" t="s">
        <v>99</v>
      </c>
      <c r="F42" s="652"/>
      <c r="G42" s="652"/>
      <c r="H42" s="652"/>
      <c r="I42" s="550" t="s">
        <v>125</v>
      </c>
      <c r="J42" s="550"/>
      <c r="K42" s="550"/>
      <c r="L42" s="550"/>
      <c r="M42" s="23"/>
    </row>
    <row r="43" spans="1:13" s="304" customFormat="1" ht="21.75" x14ac:dyDescent="0.5">
      <c r="A43" s="305"/>
      <c r="B43" s="305"/>
      <c r="C43" s="305"/>
      <c r="D43" s="9"/>
      <c r="E43" s="595" t="str">
        <f>"("&amp;(+'1.แบบกรอกรายละเอียด'!B7)&amp;")"</f>
        <v>(นายสมศักดิ์ ประสพสุข)</v>
      </c>
      <c r="F43" s="595"/>
      <c r="G43" s="306"/>
      <c r="H43" s="306"/>
      <c r="I43" s="595" t="str">
        <f>"("&amp;(+'1.แบบกรอกรายละเอียด'!B10)&amp;")"</f>
        <v>(นายภัณฑจิตร  จริงจัง)</v>
      </c>
      <c r="J43" s="595"/>
      <c r="K43" s="595"/>
      <c r="L43" s="306"/>
      <c r="M43" s="280"/>
    </row>
    <row r="44" spans="1:13" s="304" customFormat="1" ht="21.75" x14ac:dyDescent="0.5">
      <c r="A44" s="305"/>
      <c r="B44" s="305"/>
      <c r="C44" s="305"/>
      <c r="D44" s="9"/>
      <c r="E44" s="307"/>
      <c r="F44" s="307"/>
      <c r="G44" s="307"/>
      <c r="H44" s="307"/>
      <c r="I44" s="595" t="str">
        <f>+'1.แบบกรอกรายละเอียด'!B11</f>
        <v>ผู้อำนวยการโรงเรียนบ้านเด็กสมบูรณ์</v>
      </c>
      <c r="J44" s="595"/>
      <c r="K44" s="595"/>
      <c r="L44" s="306"/>
      <c r="M44" s="280"/>
    </row>
    <row r="45" spans="1:13" ht="24" x14ac:dyDescent="0.55000000000000004">
      <c r="A45" s="442" t="s">
        <v>25</v>
      </c>
      <c r="B45" s="442"/>
      <c r="C45" s="442"/>
      <c r="D45" s="442"/>
      <c r="E45" s="442"/>
      <c r="F45" s="442"/>
      <c r="G45" s="442"/>
      <c r="H45" s="442"/>
      <c r="I45" s="442"/>
      <c r="J45" s="442"/>
      <c r="K45" s="442"/>
      <c r="L45" s="102" t="s">
        <v>90</v>
      </c>
      <c r="M45" s="102"/>
    </row>
    <row r="46" spans="1:13" ht="24" x14ac:dyDescent="0.5">
      <c r="A46" s="21" t="s">
        <v>78</v>
      </c>
      <c r="B46" s="21"/>
      <c r="C46" s="104"/>
      <c r="D46" s="104"/>
      <c r="E46" s="443" t="str">
        <f>+E2</f>
        <v>ปรับปรุงซ่อมแซมอาคารเรียน ป.1 ซ</v>
      </c>
      <c r="F46" s="443"/>
      <c r="G46" s="443"/>
      <c r="H46" s="443"/>
      <c r="I46" s="96"/>
      <c r="J46" s="104"/>
      <c r="K46" s="104"/>
      <c r="L46" s="104"/>
      <c r="M46" s="104"/>
    </row>
    <row r="47" spans="1:13" ht="22.5" thickBot="1" x14ac:dyDescent="0.55000000000000004">
      <c r="A47" s="437" t="s">
        <v>0</v>
      </c>
      <c r="B47" s="437"/>
      <c r="C47" s="437"/>
      <c r="D47" s="561" t="str">
        <f>+D3</f>
        <v>โรงเรียนบ้านเด็กสมบูรณ์  ตำบลกุดชุม  อำเภอกุดชุม  จังหวัดยโสธร</v>
      </c>
      <c r="E47" s="561"/>
      <c r="F47" s="561"/>
      <c r="G47" s="561"/>
      <c r="H47" s="561"/>
      <c r="I47" s="128" t="s">
        <v>91</v>
      </c>
      <c r="J47" s="560" t="str">
        <f>+J3</f>
        <v>สพป.ยโสธร เขต 2</v>
      </c>
      <c r="K47" s="560"/>
      <c r="L47" s="9"/>
      <c r="M47" s="9"/>
    </row>
    <row r="48" spans="1:13" ht="22.5" thickTop="1" x14ac:dyDescent="0.5">
      <c r="A48" s="427" t="s">
        <v>3</v>
      </c>
      <c r="B48" s="445" t="s">
        <v>4</v>
      </c>
      <c r="C48" s="446"/>
      <c r="D48" s="446"/>
      <c r="E48" s="446"/>
      <c r="F48" s="601" t="s">
        <v>11</v>
      </c>
      <c r="G48" s="454" t="s">
        <v>13</v>
      </c>
      <c r="H48" s="597" t="s">
        <v>19</v>
      </c>
      <c r="I48" s="598"/>
      <c r="J48" s="597" t="s">
        <v>15</v>
      </c>
      <c r="K48" s="598"/>
      <c r="L48" s="599" t="s">
        <v>17</v>
      </c>
      <c r="M48" s="427" t="s">
        <v>5</v>
      </c>
    </row>
    <row r="49" spans="1:13" ht="22.5" thickBot="1" x14ac:dyDescent="0.55000000000000004">
      <c r="A49" s="428"/>
      <c r="B49" s="447"/>
      <c r="C49" s="448"/>
      <c r="D49" s="448"/>
      <c r="E49" s="448"/>
      <c r="F49" s="602"/>
      <c r="G49" s="455"/>
      <c r="H49" s="20" t="s">
        <v>26</v>
      </c>
      <c r="I49" s="20" t="s">
        <v>16</v>
      </c>
      <c r="J49" s="20" t="s">
        <v>26</v>
      </c>
      <c r="K49" s="20" t="s">
        <v>16</v>
      </c>
      <c r="L49" s="600"/>
      <c r="M49" s="428"/>
    </row>
    <row r="50" spans="1:13" ht="22.5" thickTop="1" x14ac:dyDescent="0.5">
      <c r="A50" s="106"/>
      <c r="B50" s="439"/>
      <c r="C50" s="440"/>
      <c r="D50" s="440"/>
      <c r="E50" s="441"/>
      <c r="F50" s="107">
        <v>23</v>
      </c>
      <c r="G50" s="108"/>
      <c r="H50" s="109">
        <v>24</v>
      </c>
      <c r="I50" s="202">
        <f t="shared" ref="I50:I60" si="6">SUM(H50)*$F50</f>
        <v>552</v>
      </c>
      <c r="J50" s="111">
        <v>25</v>
      </c>
      <c r="K50" s="202">
        <f t="shared" ref="K50:K57" si="7">SUM(J50)*$F50</f>
        <v>575</v>
      </c>
      <c r="L50" s="204">
        <f t="shared" ref="L50:L60" si="8">SUM(,I50,K50)</f>
        <v>1127</v>
      </c>
      <c r="M50" s="108"/>
    </row>
    <row r="51" spans="1:13" ht="21.75" x14ac:dyDescent="0.5">
      <c r="A51" s="130"/>
      <c r="B51" s="552"/>
      <c r="C51" s="553"/>
      <c r="D51" s="553"/>
      <c r="E51" s="554"/>
      <c r="F51" s="114">
        <v>26</v>
      </c>
      <c r="G51" s="115"/>
      <c r="H51" s="116">
        <v>222</v>
      </c>
      <c r="I51" s="202">
        <f t="shared" si="6"/>
        <v>5772</v>
      </c>
      <c r="J51" s="131">
        <v>27</v>
      </c>
      <c r="K51" s="202">
        <f t="shared" si="7"/>
        <v>702</v>
      </c>
      <c r="L51" s="204">
        <f t="shared" si="8"/>
        <v>6474</v>
      </c>
      <c r="M51" s="115"/>
    </row>
    <row r="52" spans="1:13" ht="21.75" x14ac:dyDescent="0.5">
      <c r="A52" s="132"/>
      <c r="B52" s="552"/>
      <c r="C52" s="553"/>
      <c r="D52" s="553"/>
      <c r="E52" s="554"/>
      <c r="F52" s="133"/>
      <c r="G52" s="134"/>
      <c r="H52" s="112"/>
      <c r="I52" s="202">
        <f t="shared" si="6"/>
        <v>0</v>
      </c>
      <c r="J52" s="135"/>
      <c r="K52" s="202">
        <f t="shared" si="7"/>
        <v>0</v>
      </c>
      <c r="L52" s="204">
        <f t="shared" si="8"/>
        <v>0</v>
      </c>
      <c r="M52" s="136"/>
    </row>
    <row r="53" spans="1:13" ht="21.75" x14ac:dyDescent="0.5">
      <c r="A53" s="130"/>
      <c r="B53" s="562"/>
      <c r="C53" s="563"/>
      <c r="D53" s="563"/>
      <c r="E53" s="564"/>
      <c r="F53" s="133"/>
      <c r="G53" s="134"/>
      <c r="H53" s="112"/>
      <c r="I53" s="205">
        <f t="shared" si="6"/>
        <v>0</v>
      </c>
      <c r="J53" s="135"/>
      <c r="K53" s="205">
        <f t="shared" si="7"/>
        <v>0</v>
      </c>
      <c r="L53" s="208">
        <f t="shared" si="8"/>
        <v>0</v>
      </c>
      <c r="M53" s="136"/>
    </row>
    <row r="54" spans="1:13" ht="21.75" x14ac:dyDescent="0.5">
      <c r="A54" s="139"/>
      <c r="B54" s="140"/>
      <c r="C54" s="141"/>
      <c r="D54" s="653"/>
      <c r="E54" s="654"/>
      <c r="F54" s="133"/>
      <c r="G54" s="134"/>
      <c r="H54" s="112"/>
      <c r="I54" s="202">
        <f t="shared" si="6"/>
        <v>0</v>
      </c>
      <c r="J54" s="142"/>
      <c r="K54" s="202">
        <f t="shared" si="7"/>
        <v>0</v>
      </c>
      <c r="L54" s="204">
        <f t="shared" si="8"/>
        <v>0</v>
      </c>
      <c r="M54" s="143"/>
    </row>
    <row r="55" spans="1:13" ht="21.75" x14ac:dyDescent="0.5">
      <c r="A55" s="139"/>
      <c r="B55" s="140"/>
      <c r="C55" s="141"/>
      <c r="D55" s="653"/>
      <c r="E55" s="654"/>
      <c r="F55" s="144"/>
      <c r="G55" s="134"/>
      <c r="H55" s="112"/>
      <c r="I55" s="205">
        <f t="shared" si="6"/>
        <v>0</v>
      </c>
      <c r="J55" s="142"/>
      <c r="K55" s="202">
        <f t="shared" si="7"/>
        <v>0</v>
      </c>
      <c r="L55" s="208">
        <f t="shared" si="8"/>
        <v>0</v>
      </c>
      <c r="M55" s="143"/>
    </row>
    <row r="56" spans="1:13" ht="21.75" x14ac:dyDescent="0.5">
      <c r="A56" s="139"/>
      <c r="B56" s="140"/>
      <c r="C56" s="141"/>
      <c r="D56" s="653"/>
      <c r="E56" s="654"/>
      <c r="F56" s="144"/>
      <c r="G56" s="134"/>
      <c r="H56" s="112"/>
      <c r="I56" s="202">
        <f t="shared" si="6"/>
        <v>0</v>
      </c>
      <c r="J56" s="142"/>
      <c r="K56" s="202">
        <f t="shared" si="7"/>
        <v>0</v>
      </c>
      <c r="L56" s="204">
        <f t="shared" si="8"/>
        <v>0</v>
      </c>
      <c r="M56" s="143"/>
    </row>
    <row r="57" spans="1:13" ht="21.75" x14ac:dyDescent="0.5">
      <c r="A57" s="139"/>
      <c r="B57" s="140"/>
      <c r="C57" s="141"/>
      <c r="D57" s="653"/>
      <c r="E57" s="654"/>
      <c r="F57" s="133"/>
      <c r="G57" s="134"/>
      <c r="H57" s="112"/>
      <c r="I57" s="205">
        <f t="shared" si="6"/>
        <v>0</v>
      </c>
      <c r="J57" s="142"/>
      <c r="K57" s="205">
        <f t="shared" si="7"/>
        <v>0</v>
      </c>
      <c r="L57" s="208">
        <f t="shared" si="8"/>
        <v>0</v>
      </c>
      <c r="M57" s="143"/>
    </row>
    <row r="58" spans="1:13" ht="21.75" x14ac:dyDescent="0.5">
      <c r="A58" s="130"/>
      <c r="B58" s="552"/>
      <c r="C58" s="553"/>
      <c r="D58" s="553"/>
      <c r="E58" s="554"/>
      <c r="F58" s="145"/>
      <c r="G58" s="146"/>
      <c r="H58" s="147"/>
      <c r="I58" s="202">
        <f t="shared" si="6"/>
        <v>0</v>
      </c>
      <c r="J58" s="148"/>
      <c r="K58" s="209">
        <f>SUM(K54:K57)</f>
        <v>0</v>
      </c>
      <c r="L58" s="204">
        <f t="shared" si="8"/>
        <v>0</v>
      </c>
      <c r="M58" s="143"/>
    </row>
    <row r="59" spans="1:13" ht="21.75" x14ac:dyDescent="0.5">
      <c r="A59" s="139"/>
      <c r="B59" s="552"/>
      <c r="C59" s="553"/>
      <c r="D59" s="553"/>
      <c r="E59" s="554"/>
      <c r="F59" s="133"/>
      <c r="G59" s="134"/>
      <c r="H59" s="112"/>
      <c r="I59" s="205">
        <f t="shared" si="6"/>
        <v>0</v>
      </c>
      <c r="J59" s="135"/>
      <c r="K59" s="202">
        <f>SUM(J59)*$F59</f>
        <v>0</v>
      </c>
      <c r="L59" s="208">
        <f t="shared" si="8"/>
        <v>0</v>
      </c>
      <c r="M59" s="136"/>
    </row>
    <row r="60" spans="1:13" ht="22.5" thickBot="1" x14ac:dyDescent="0.55000000000000004">
      <c r="A60" s="139"/>
      <c r="B60" s="140"/>
      <c r="C60" s="141"/>
      <c r="D60" s="658"/>
      <c r="E60" s="659"/>
      <c r="F60" s="133"/>
      <c r="G60" s="134"/>
      <c r="H60" s="112"/>
      <c r="I60" s="202">
        <f t="shared" si="6"/>
        <v>0</v>
      </c>
      <c r="J60" s="142"/>
      <c r="K60" s="202">
        <f>SUM(J60)*$F60</f>
        <v>0</v>
      </c>
      <c r="L60" s="204">
        <f t="shared" si="8"/>
        <v>0</v>
      </c>
      <c r="M60" s="143"/>
    </row>
    <row r="61" spans="1:13" ht="21.75" x14ac:dyDescent="0.5">
      <c r="A61" s="155"/>
      <c r="B61" s="156"/>
      <c r="C61" s="157"/>
      <c r="D61" s="158"/>
      <c r="E61" s="158" t="s">
        <v>84</v>
      </c>
      <c r="F61" s="200"/>
      <c r="G61" s="158"/>
      <c r="H61" s="201"/>
      <c r="I61" s="206">
        <f>SUM(I50:I60)</f>
        <v>6324</v>
      </c>
      <c r="J61" s="164"/>
      <c r="K61" s="210">
        <f>SUM(K50:K60)</f>
        <v>1277</v>
      </c>
      <c r="L61" s="210">
        <f>SUM(L50:L60)</f>
        <v>7601</v>
      </c>
      <c r="M61" s="166"/>
    </row>
    <row r="62" spans="1:13" ht="22.5" thickBot="1" x14ac:dyDescent="0.55000000000000004">
      <c r="A62" s="167"/>
      <c r="B62" s="156"/>
      <c r="C62" s="157"/>
      <c r="D62" s="158"/>
      <c r="E62" s="158" t="s">
        <v>85</v>
      </c>
      <c r="F62" s="200"/>
      <c r="G62" s="158"/>
      <c r="H62" s="201"/>
      <c r="I62" s="207">
        <f>SUM(I40+I61)</f>
        <v>11712</v>
      </c>
      <c r="J62" s="170"/>
      <c r="K62" s="207">
        <f>SUM(K40+K61)</f>
        <v>6687</v>
      </c>
      <c r="L62" s="207">
        <f>SUM(L40+L61)</f>
        <v>18399</v>
      </c>
      <c r="M62" s="171"/>
    </row>
    <row r="63" spans="1:13" ht="24" x14ac:dyDescent="0.5">
      <c r="A63" s="96"/>
      <c r="B63" s="96"/>
      <c r="C63" s="96"/>
      <c r="D63" s="9"/>
      <c r="E63" s="96"/>
      <c r="F63" s="23"/>
      <c r="G63" s="23"/>
      <c r="H63" s="23"/>
      <c r="I63" s="22"/>
      <c r="J63" s="22"/>
      <c r="K63" s="22"/>
      <c r="L63" s="22"/>
      <c r="M63" s="23"/>
    </row>
    <row r="64" spans="1:13" ht="24" x14ac:dyDescent="0.55000000000000004">
      <c r="A64" s="96"/>
      <c r="B64" s="96"/>
      <c r="C64" s="96"/>
      <c r="D64" s="9"/>
      <c r="E64" s="550" t="s">
        <v>99</v>
      </c>
      <c r="F64" s="652"/>
      <c r="G64" s="652"/>
      <c r="H64" s="652"/>
      <c r="I64" s="550" t="s">
        <v>125</v>
      </c>
      <c r="J64" s="550"/>
      <c r="K64" s="550"/>
      <c r="L64" s="550"/>
      <c r="M64" s="23"/>
    </row>
    <row r="65" spans="1:13" s="303" customFormat="1" ht="21.75" x14ac:dyDescent="0.5">
      <c r="A65" s="305"/>
      <c r="B65" s="305"/>
      <c r="C65" s="305"/>
      <c r="D65" s="9"/>
      <c r="E65" s="595" t="str">
        <f>"("&amp;(+'1.แบบกรอกรายละเอียด'!B7)&amp;")"</f>
        <v>(นายสมศักดิ์ ประสพสุข)</v>
      </c>
      <c r="F65" s="595"/>
      <c r="G65" s="306"/>
      <c r="H65" s="306"/>
      <c r="I65" s="595" t="str">
        <f>"("&amp;(+'1.แบบกรอกรายละเอียด'!B10)&amp;")"</f>
        <v>(นายภัณฑจิตร  จริงจัง)</v>
      </c>
      <c r="J65" s="595"/>
      <c r="K65" s="595"/>
      <c r="L65" s="306"/>
      <c r="M65" s="280"/>
    </row>
    <row r="66" spans="1:13" s="303" customFormat="1" ht="21.75" x14ac:dyDescent="0.5">
      <c r="A66" s="305"/>
      <c r="B66" s="305"/>
      <c r="C66" s="305"/>
      <c r="D66" s="9"/>
      <c r="E66" s="307"/>
      <c r="F66" s="307"/>
      <c r="G66" s="307"/>
      <c r="H66" s="307"/>
      <c r="I66" s="595" t="str">
        <f>+'1.แบบกรอกรายละเอียด'!B11</f>
        <v>ผู้อำนวยการโรงเรียนบ้านเด็กสมบูรณ์</v>
      </c>
      <c r="J66" s="595"/>
      <c r="K66" s="595"/>
      <c r="L66" s="306"/>
      <c r="M66" s="280"/>
    </row>
    <row r="67" spans="1:13" ht="24" x14ac:dyDescent="0.55000000000000004">
      <c r="A67" s="442" t="s">
        <v>25</v>
      </c>
      <c r="B67" s="442"/>
      <c r="C67" s="442"/>
      <c r="D67" s="442"/>
      <c r="E67" s="442"/>
      <c r="F67" s="442"/>
      <c r="G67" s="442"/>
      <c r="H67" s="442"/>
      <c r="I67" s="442"/>
      <c r="J67" s="442"/>
      <c r="K67" s="442"/>
      <c r="L67" s="102" t="s">
        <v>90</v>
      </c>
      <c r="M67" s="102"/>
    </row>
    <row r="68" spans="1:13" ht="24" x14ac:dyDescent="0.5">
      <c r="A68" s="21" t="s">
        <v>78</v>
      </c>
      <c r="B68" s="21"/>
      <c r="C68" s="104"/>
      <c r="D68" s="104"/>
      <c r="E68" s="443" t="str">
        <f>+E2</f>
        <v>ปรับปรุงซ่อมแซมอาคารเรียน ป.1 ซ</v>
      </c>
      <c r="F68" s="443"/>
      <c r="G68" s="443"/>
      <c r="H68" s="443"/>
      <c r="I68" s="96"/>
      <c r="J68" s="104"/>
      <c r="K68" s="104"/>
      <c r="L68" s="104"/>
      <c r="M68" s="104"/>
    </row>
    <row r="69" spans="1:13" ht="22.5" thickBot="1" x14ac:dyDescent="0.55000000000000004">
      <c r="A69" s="437" t="s">
        <v>0</v>
      </c>
      <c r="B69" s="437"/>
      <c r="C69" s="437"/>
      <c r="D69" s="561" t="str">
        <f>+D3</f>
        <v>โรงเรียนบ้านเด็กสมบูรณ์  ตำบลกุดชุม  อำเภอกุดชุม  จังหวัดยโสธร</v>
      </c>
      <c r="E69" s="561"/>
      <c r="F69" s="561"/>
      <c r="G69" s="561"/>
      <c r="H69" s="561"/>
      <c r="I69" s="128" t="s">
        <v>91</v>
      </c>
      <c r="J69" s="560" t="str">
        <f>+J3</f>
        <v>สพป.ยโสธร เขต 2</v>
      </c>
      <c r="K69" s="560"/>
      <c r="L69" s="9"/>
      <c r="M69" s="9"/>
    </row>
    <row r="70" spans="1:13" ht="22.5" thickTop="1" x14ac:dyDescent="0.5">
      <c r="A70" s="427" t="s">
        <v>3</v>
      </c>
      <c r="B70" s="445" t="s">
        <v>4</v>
      </c>
      <c r="C70" s="446"/>
      <c r="D70" s="446"/>
      <c r="E70" s="446"/>
      <c r="F70" s="601" t="s">
        <v>11</v>
      </c>
      <c r="G70" s="454" t="s">
        <v>13</v>
      </c>
      <c r="H70" s="597" t="s">
        <v>19</v>
      </c>
      <c r="I70" s="598"/>
      <c r="J70" s="597" t="s">
        <v>15</v>
      </c>
      <c r="K70" s="598"/>
      <c r="L70" s="599" t="s">
        <v>17</v>
      </c>
      <c r="M70" s="427" t="s">
        <v>5</v>
      </c>
    </row>
    <row r="71" spans="1:13" ht="22.5" thickBot="1" x14ac:dyDescent="0.55000000000000004">
      <c r="A71" s="428"/>
      <c r="B71" s="447"/>
      <c r="C71" s="448"/>
      <c r="D71" s="448"/>
      <c r="E71" s="448"/>
      <c r="F71" s="602"/>
      <c r="G71" s="455"/>
      <c r="H71" s="20" t="s">
        <v>26</v>
      </c>
      <c r="I71" s="20" t="s">
        <v>16</v>
      </c>
      <c r="J71" s="20" t="s">
        <v>26</v>
      </c>
      <c r="K71" s="20" t="s">
        <v>16</v>
      </c>
      <c r="L71" s="600"/>
      <c r="M71" s="428"/>
    </row>
    <row r="72" spans="1:13" ht="22.5" thickTop="1" x14ac:dyDescent="0.5">
      <c r="A72" s="106"/>
      <c r="B72" s="439"/>
      <c r="C72" s="440"/>
      <c r="D72" s="440"/>
      <c r="E72" s="441"/>
      <c r="F72" s="107">
        <v>23</v>
      </c>
      <c r="G72" s="108"/>
      <c r="H72" s="109">
        <v>24</v>
      </c>
      <c r="I72" s="202">
        <f t="shared" ref="I72:I82" si="9">SUM(H72)*$F72</f>
        <v>552</v>
      </c>
      <c r="J72" s="111">
        <v>25</v>
      </c>
      <c r="K72" s="202">
        <f t="shared" ref="K72:K79" si="10">SUM(J72)*$F72</f>
        <v>575</v>
      </c>
      <c r="L72" s="204">
        <f t="shared" ref="L72:L82" si="11">SUM(,I72,K72)</f>
        <v>1127</v>
      </c>
      <c r="M72" s="108"/>
    </row>
    <row r="73" spans="1:13" ht="21.75" x14ac:dyDescent="0.5">
      <c r="A73" s="130"/>
      <c r="B73" s="552"/>
      <c r="C73" s="553"/>
      <c r="D73" s="553"/>
      <c r="E73" s="554"/>
      <c r="F73" s="114">
        <v>26</v>
      </c>
      <c r="G73" s="115"/>
      <c r="H73" s="116">
        <v>222</v>
      </c>
      <c r="I73" s="202">
        <f t="shared" si="9"/>
        <v>5772</v>
      </c>
      <c r="J73" s="131">
        <v>27</v>
      </c>
      <c r="K73" s="202">
        <f t="shared" si="10"/>
        <v>702</v>
      </c>
      <c r="L73" s="204">
        <f t="shared" si="11"/>
        <v>6474</v>
      </c>
      <c r="M73" s="115"/>
    </row>
    <row r="74" spans="1:13" ht="21.75" x14ac:dyDescent="0.5">
      <c r="A74" s="132"/>
      <c r="B74" s="552"/>
      <c r="C74" s="553"/>
      <c r="D74" s="553"/>
      <c r="E74" s="554"/>
      <c r="F74" s="133"/>
      <c r="G74" s="134"/>
      <c r="H74" s="112"/>
      <c r="I74" s="202">
        <f t="shared" si="9"/>
        <v>0</v>
      </c>
      <c r="J74" s="135"/>
      <c r="K74" s="202">
        <f t="shared" si="10"/>
        <v>0</v>
      </c>
      <c r="L74" s="204">
        <f t="shared" si="11"/>
        <v>0</v>
      </c>
      <c r="M74" s="136"/>
    </row>
    <row r="75" spans="1:13" ht="21.75" x14ac:dyDescent="0.5">
      <c r="A75" s="130"/>
      <c r="B75" s="562"/>
      <c r="C75" s="563"/>
      <c r="D75" s="563"/>
      <c r="E75" s="564"/>
      <c r="F75" s="133"/>
      <c r="G75" s="134"/>
      <c r="H75" s="112"/>
      <c r="I75" s="205">
        <f t="shared" si="9"/>
        <v>0</v>
      </c>
      <c r="J75" s="135"/>
      <c r="K75" s="205">
        <f t="shared" si="10"/>
        <v>0</v>
      </c>
      <c r="L75" s="208">
        <f t="shared" si="11"/>
        <v>0</v>
      </c>
      <c r="M75" s="136"/>
    </row>
    <row r="76" spans="1:13" ht="21.75" x14ac:dyDescent="0.5">
      <c r="A76" s="139"/>
      <c r="B76" s="140"/>
      <c r="C76" s="141"/>
      <c r="D76" s="653"/>
      <c r="E76" s="654"/>
      <c r="F76" s="133"/>
      <c r="G76" s="134"/>
      <c r="H76" s="112"/>
      <c r="I76" s="202">
        <f t="shared" si="9"/>
        <v>0</v>
      </c>
      <c r="J76" s="142"/>
      <c r="K76" s="202">
        <f t="shared" si="10"/>
        <v>0</v>
      </c>
      <c r="L76" s="204">
        <f t="shared" si="11"/>
        <v>0</v>
      </c>
      <c r="M76" s="143"/>
    </row>
    <row r="77" spans="1:13" ht="21.75" x14ac:dyDescent="0.5">
      <c r="A77" s="139"/>
      <c r="B77" s="140"/>
      <c r="C77" s="141"/>
      <c r="D77" s="653"/>
      <c r="E77" s="654"/>
      <c r="F77" s="144"/>
      <c r="G77" s="134"/>
      <c r="H77" s="112"/>
      <c r="I77" s="205">
        <f t="shared" si="9"/>
        <v>0</v>
      </c>
      <c r="J77" s="142"/>
      <c r="K77" s="202">
        <f t="shared" si="10"/>
        <v>0</v>
      </c>
      <c r="L77" s="208">
        <f t="shared" si="11"/>
        <v>0</v>
      </c>
      <c r="M77" s="143"/>
    </row>
    <row r="78" spans="1:13" ht="21.75" x14ac:dyDescent="0.5">
      <c r="A78" s="139"/>
      <c r="B78" s="140"/>
      <c r="C78" s="141"/>
      <c r="D78" s="653"/>
      <c r="E78" s="654"/>
      <c r="F78" s="144"/>
      <c r="G78" s="134"/>
      <c r="H78" s="112"/>
      <c r="I78" s="202">
        <f t="shared" si="9"/>
        <v>0</v>
      </c>
      <c r="J78" s="142"/>
      <c r="K78" s="202">
        <f t="shared" si="10"/>
        <v>0</v>
      </c>
      <c r="L78" s="204">
        <f t="shared" si="11"/>
        <v>0</v>
      </c>
      <c r="M78" s="143"/>
    </row>
    <row r="79" spans="1:13" ht="21.75" x14ac:dyDescent="0.5">
      <c r="A79" s="139"/>
      <c r="B79" s="140"/>
      <c r="C79" s="141"/>
      <c r="D79" s="653"/>
      <c r="E79" s="654"/>
      <c r="F79" s="133"/>
      <c r="G79" s="134"/>
      <c r="H79" s="112"/>
      <c r="I79" s="205">
        <f t="shared" si="9"/>
        <v>0</v>
      </c>
      <c r="J79" s="142"/>
      <c r="K79" s="205">
        <f t="shared" si="10"/>
        <v>0</v>
      </c>
      <c r="L79" s="208">
        <f t="shared" si="11"/>
        <v>0</v>
      </c>
      <c r="M79" s="143"/>
    </row>
    <row r="80" spans="1:13" ht="21.75" x14ac:dyDescent="0.5">
      <c r="A80" s="130"/>
      <c r="B80" s="552"/>
      <c r="C80" s="553"/>
      <c r="D80" s="553"/>
      <c r="E80" s="554"/>
      <c r="F80" s="145"/>
      <c r="G80" s="146"/>
      <c r="H80" s="147"/>
      <c r="I80" s="202">
        <f t="shared" si="9"/>
        <v>0</v>
      </c>
      <c r="J80" s="148"/>
      <c r="K80" s="209">
        <f>SUM(K76:K79)</f>
        <v>0</v>
      </c>
      <c r="L80" s="204">
        <f t="shared" si="11"/>
        <v>0</v>
      </c>
      <c r="M80" s="143"/>
    </row>
    <row r="81" spans="1:13" ht="21.75" x14ac:dyDescent="0.5">
      <c r="A81" s="139"/>
      <c r="B81" s="552"/>
      <c r="C81" s="553"/>
      <c r="D81" s="553"/>
      <c r="E81" s="554"/>
      <c r="F81" s="133"/>
      <c r="G81" s="134"/>
      <c r="H81" s="112"/>
      <c r="I81" s="205">
        <f t="shared" si="9"/>
        <v>0</v>
      </c>
      <c r="J81" s="135"/>
      <c r="K81" s="202">
        <f>SUM(J81)*$F81</f>
        <v>0</v>
      </c>
      <c r="L81" s="208">
        <f t="shared" si="11"/>
        <v>0</v>
      </c>
      <c r="M81" s="136"/>
    </row>
    <row r="82" spans="1:13" ht="22.5" thickBot="1" x14ac:dyDescent="0.55000000000000004">
      <c r="A82" s="139"/>
      <c r="B82" s="198"/>
      <c r="C82" s="199"/>
      <c r="D82" s="660"/>
      <c r="E82" s="661"/>
      <c r="F82" s="153"/>
      <c r="G82" s="154"/>
      <c r="H82" s="138"/>
      <c r="I82" s="202">
        <f t="shared" si="9"/>
        <v>0</v>
      </c>
      <c r="J82" s="142"/>
      <c r="K82" s="202">
        <f>SUM(J82)*$F82</f>
        <v>0</v>
      </c>
      <c r="L82" s="204">
        <f t="shared" si="11"/>
        <v>0</v>
      </c>
      <c r="M82" s="143"/>
    </row>
    <row r="83" spans="1:13" ht="21.75" x14ac:dyDescent="0.5">
      <c r="A83" s="155"/>
      <c r="B83" s="156"/>
      <c r="C83" s="157"/>
      <c r="D83" s="158"/>
      <c r="E83" s="158" t="s">
        <v>95</v>
      </c>
      <c r="F83" s="200"/>
      <c r="G83" s="158"/>
      <c r="H83" s="201"/>
      <c r="I83" s="206">
        <f>SUM(I72:I82)</f>
        <v>6324</v>
      </c>
      <c r="J83" s="164"/>
      <c r="K83" s="210">
        <f>SUM(K72:K82)</f>
        <v>1277</v>
      </c>
      <c r="L83" s="210">
        <f>SUM(L72:L82)</f>
        <v>7601</v>
      </c>
      <c r="M83" s="166"/>
    </row>
    <row r="84" spans="1:13" ht="22.5" thickBot="1" x14ac:dyDescent="0.55000000000000004">
      <c r="A84" s="167"/>
      <c r="B84" s="156"/>
      <c r="C84" s="157"/>
      <c r="D84" s="158"/>
      <c r="E84" s="158" t="s">
        <v>96</v>
      </c>
      <c r="F84" s="200"/>
      <c r="G84" s="158"/>
      <c r="H84" s="201"/>
      <c r="I84" s="211">
        <f>SUM(I62+I83)</f>
        <v>18036</v>
      </c>
      <c r="J84" s="170"/>
      <c r="K84" s="207">
        <f>SUM(K62+K83)</f>
        <v>7964</v>
      </c>
      <c r="L84" s="207">
        <f>SUM(L62+L83)</f>
        <v>26000</v>
      </c>
      <c r="M84" s="171"/>
    </row>
    <row r="85" spans="1:13" ht="24" x14ac:dyDescent="0.5">
      <c r="A85" s="96"/>
      <c r="B85" s="96"/>
      <c r="C85" s="96"/>
      <c r="D85" s="9"/>
      <c r="E85" s="96"/>
      <c r="F85" s="23"/>
      <c r="G85" s="23"/>
      <c r="H85" s="23"/>
      <c r="I85" s="22"/>
      <c r="J85" s="22"/>
      <c r="K85" s="22"/>
      <c r="L85" s="22"/>
      <c r="M85" s="23"/>
    </row>
    <row r="86" spans="1:13" ht="24" x14ac:dyDescent="0.55000000000000004">
      <c r="A86" s="96"/>
      <c r="B86" s="96"/>
      <c r="C86" s="96"/>
      <c r="D86" s="9"/>
      <c r="E86" s="550" t="s">
        <v>99</v>
      </c>
      <c r="F86" s="652"/>
      <c r="G86" s="652"/>
      <c r="H86" s="652"/>
      <c r="I86" s="550" t="s">
        <v>125</v>
      </c>
      <c r="J86" s="550"/>
      <c r="K86" s="550"/>
      <c r="L86" s="550"/>
      <c r="M86" s="23"/>
    </row>
    <row r="87" spans="1:13" s="303" customFormat="1" ht="21.75" x14ac:dyDescent="0.5">
      <c r="A87" s="305"/>
      <c r="B87" s="305"/>
      <c r="C87" s="305"/>
      <c r="D87" s="9"/>
      <c r="E87" s="595" t="str">
        <f>"("&amp;(+'1.แบบกรอกรายละเอียด'!B7)&amp;")"</f>
        <v>(นายสมศักดิ์ ประสพสุข)</v>
      </c>
      <c r="F87" s="595"/>
      <c r="G87" s="306"/>
      <c r="H87" s="306"/>
      <c r="I87" s="595" t="str">
        <f>"("&amp;(+'1.แบบกรอกรายละเอียด'!B10)&amp;")"</f>
        <v>(นายภัณฑจิตร  จริงจัง)</v>
      </c>
      <c r="J87" s="595"/>
      <c r="K87" s="595"/>
      <c r="L87" s="306"/>
      <c r="M87" s="280"/>
    </row>
    <row r="88" spans="1:13" s="303" customFormat="1" ht="21.75" x14ac:dyDescent="0.5">
      <c r="A88" s="305"/>
      <c r="B88" s="305"/>
      <c r="C88" s="305"/>
      <c r="D88" s="9"/>
      <c r="E88" s="307"/>
      <c r="F88" s="307"/>
      <c r="G88" s="307"/>
      <c r="H88" s="307"/>
      <c r="I88" s="595" t="str">
        <f>+'1.แบบกรอกรายละเอียด'!B11</f>
        <v>ผู้อำนวยการโรงเรียนบ้านเด็กสมบูรณ์</v>
      </c>
      <c r="J88" s="595"/>
      <c r="K88" s="595"/>
      <c r="L88" s="306"/>
      <c r="M88" s="280"/>
    </row>
    <row r="89" spans="1:13" ht="24" x14ac:dyDescent="0.55000000000000004">
      <c r="A89" s="442" t="s">
        <v>25</v>
      </c>
      <c r="B89" s="442"/>
      <c r="C89" s="442"/>
      <c r="D89" s="442"/>
      <c r="E89" s="442"/>
      <c r="F89" s="442"/>
      <c r="G89" s="442"/>
      <c r="H89" s="442"/>
      <c r="I89" s="442"/>
      <c r="J89" s="442"/>
      <c r="K89" s="442"/>
      <c r="L89" s="102" t="s">
        <v>90</v>
      </c>
      <c r="M89" s="102"/>
    </row>
    <row r="90" spans="1:13" ht="24" x14ac:dyDescent="0.5">
      <c r="A90" s="21" t="s">
        <v>78</v>
      </c>
      <c r="B90" s="21"/>
      <c r="C90" s="104"/>
      <c r="D90" s="104"/>
      <c r="E90" s="443" t="str">
        <f>+E2</f>
        <v>ปรับปรุงซ่อมแซมอาคารเรียน ป.1 ซ</v>
      </c>
      <c r="F90" s="443"/>
      <c r="G90" s="443"/>
      <c r="H90" s="443"/>
      <c r="I90" s="96"/>
      <c r="J90" s="104"/>
      <c r="K90" s="104"/>
      <c r="L90" s="104"/>
      <c r="M90" s="104"/>
    </row>
    <row r="91" spans="1:13" ht="22.5" thickBot="1" x14ac:dyDescent="0.55000000000000004">
      <c r="A91" s="437" t="s">
        <v>0</v>
      </c>
      <c r="B91" s="437"/>
      <c r="C91" s="437"/>
      <c r="D91" s="561" t="str">
        <f>+D3</f>
        <v>โรงเรียนบ้านเด็กสมบูรณ์  ตำบลกุดชุม  อำเภอกุดชุม  จังหวัดยโสธร</v>
      </c>
      <c r="E91" s="561"/>
      <c r="F91" s="561"/>
      <c r="G91" s="561"/>
      <c r="H91" s="561"/>
      <c r="I91" s="128" t="s">
        <v>91</v>
      </c>
      <c r="J91" s="560" t="str">
        <f>+J3</f>
        <v>สพป.ยโสธร เขต 2</v>
      </c>
      <c r="K91" s="560"/>
      <c r="L91" s="9"/>
      <c r="M91" s="9"/>
    </row>
    <row r="92" spans="1:13" ht="22.5" thickTop="1" x14ac:dyDescent="0.5">
      <c r="A92" s="427" t="s">
        <v>3</v>
      </c>
      <c r="B92" s="445" t="s">
        <v>4</v>
      </c>
      <c r="C92" s="446"/>
      <c r="D92" s="446"/>
      <c r="E92" s="446"/>
      <c r="F92" s="601" t="s">
        <v>11</v>
      </c>
      <c r="G92" s="454" t="s">
        <v>13</v>
      </c>
      <c r="H92" s="597" t="s">
        <v>19</v>
      </c>
      <c r="I92" s="598"/>
      <c r="J92" s="597" t="s">
        <v>15</v>
      </c>
      <c r="K92" s="598"/>
      <c r="L92" s="599" t="s">
        <v>17</v>
      </c>
      <c r="M92" s="427" t="s">
        <v>5</v>
      </c>
    </row>
    <row r="93" spans="1:13" ht="22.5" thickBot="1" x14ac:dyDescent="0.55000000000000004">
      <c r="A93" s="428"/>
      <c r="B93" s="447"/>
      <c r="C93" s="448"/>
      <c r="D93" s="448"/>
      <c r="E93" s="448"/>
      <c r="F93" s="602"/>
      <c r="G93" s="455"/>
      <c r="H93" s="20" t="s">
        <v>26</v>
      </c>
      <c r="I93" s="20" t="s">
        <v>16</v>
      </c>
      <c r="J93" s="20" t="s">
        <v>26</v>
      </c>
      <c r="K93" s="20" t="s">
        <v>16</v>
      </c>
      <c r="L93" s="600"/>
      <c r="M93" s="428"/>
    </row>
    <row r="94" spans="1:13" ht="22.5" thickTop="1" x14ac:dyDescent="0.5">
      <c r="A94" s="106"/>
      <c r="B94" s="439"/>
      <c r="C94" s="440"/>
      <c r="D94" s="440"/>
      <c r="E94" s="441"/>
      <c r="F94" s="107">
        <v>23</v>
      </c>
      <c r="G94" s="108"/>
      <c r="H94" s="109">
        <v>24</v>
      </c>
      <c r="I94" s="202">
        <f t="shared" ref="I94:I104" si="12">SUM(H94)*$F94</f>
        <v>552</v>
      </c>
      <c r="J94" s="111">
        <v>25</v>
      </c>
      <c r="K94" s="202">
        <f t="shared" ref="K94:K101" si="13">SUM(J94)*$F94</f>
        <v>575</v>
      </c>
      <c r="L94" s="204">
        <f t="shared" ref="L94:L104" si="14">SUM(,I94,K94)</f>
        <v>1127</v>
      </c>
      <c r="M94" s="108"/>
    </row>
    <row r="95" spans="1:13" ht="21.75" x14ac:dyDescent="0.5">
      <c r="A95" s="130"/>
      <c r="B95" s="552"/>
      <c r="C95" s="553"/>
      <c r="D95" s="553"/>
      <c r="E95" s="554"/>
      <c r="F95" s="114">
        <v>26</v>
      </c>
      <c r="G95" s="115"/>
      <c r="H95" s="116">
        <v>222</v>
      </c>
      <c r="I95" s="202">
        <f t="shared" si="12"/>
        <v>5772</v>
      </c>
      <c r="J95" s="131">
        <v>27</v>
      </c>
      <c r="K95" s="202">
        <f t="shared" si="13"/>
        <v>702</v>
      </c>
      <c r="L95" s="204">
        <f t="shared" si="14"/>
        <v>6474</v>
      </c>
      <c r="M95" s="115"/>
    </row>
    <row r="96" spans="1:13" ht="21.75" x14ac:dyDescent="0.5">
      <c r="A96" s="132"/>
      <c r="B96" s="552"/>
      <c r="C96" s="553"/>
      <c r="D96" s="553"/>
      <c r="E96" s="554"/>
      <c r="F96" s="133"/>
      <c r="G96" s="134"/>
      <c r="H96" s="112"/>
      <c r="I96" s="202">
        <f t="shared" si="12"/>
        <v>0</v>
      </c>
      <c r="J96" s="135"/>
      <c r="K96" s="202">
        <f t="shared" si="13"/>
        <v>0</v>
      </c>
      <c r="L96" s="204">
        <f t="shared" si="14"/>
        <v>0</v>
      </c>
      <c r="M96" s="136"/>
    </row>
    <row r="97" spans="1:13" ht="21.75" x14ac:dyDescent="0.5">
      <c r="A97" s="130"/>
      <c r="B97" s="562"/>
      <c r="C97" s="563"/>
      <c r="D97" s="563"/>
      <c r="E97" s="564"/>
      <c r="F97" s="133"/>
      <c r="G97" s="134"/>
      <c r="H97" s="112"/>
      <c r="I97" s="205">
        <f t="shared" si="12"/>
        <v>0</v>
      </c>
      <c r="J97" s="135"/>
      <c r="K97" s="205">
        <f t="shared" si="13"/>
        <v>0</v>
      </c>
      <c r="L97" s="208">
        <f t="shared" si="14"/>
        <v>0</v>
      </c>
      <c r="M97" s="136"/>
    </row>
    <row r="98" spans="1:13" ht="21.75" x14ac:dyDescent="0.5">
      <c r="A98" s="139"/>
      <c r="B98" s="140"/>
      <c r="C98" s="141"/>
      <c r="D98" s="653"/>
      <c r="E98" s="654"/>
      <c r="F98" s="133"/>
      <c r="G98" s="134"/>
      <c r="H98" s="112"/>
      <c r="I98" s="202">
        <f t="shared" si="12"/>
        <v>0</v>
      </c>
      <c r="J98" s="142"/>
      <c r="K98" s="202">
        <f t="shared" si="13"/>
        <v>0</v>
      </c>
      <c r="L98" s="204">
        <f t="shared" si="14"/>
        <v>0</v>
      </c>
      <c r="M98" s="143"/>
    </row>
    <row r="99" spans="1:13" ht="21.75" x14ac:dyDescent="0.5">
      <c r="A99" s="139"/>
      <c r="B99" s="140"/>
      <c r="C99" s="141"/>
      <c r="D99" s="653"/>
      <c r="E99" s="654"/>
      <c r="F99" s="144"/>
      <c r="G99" s="134"/>
      <c r="H99" s="112"/>
      <c r="I99" s="205">
        <f t="shared" si="12"/>
        <v>0</v>
      </c>
      <c r="J99" s="142"/>
      <c r="K99" s="202">
        <f t="shared" si="13"/>
        <v>0</v>
      </c>
      <c r="L99" s="208">
        <f t="shared" si="14"/>
        <v>0</v>
      </c>
      <c r="M99" s="143"/>
    </row>
    <row r="100" spans="1:13" ht="21.75" x14ac:dyDescent="0.5">
      <c r="A100" s="139"/>
      <c r="B100" s="140"/>
      <c r="C100" s="141"/>
      <c r="D100" s="653"/>
      <c r="E100" s="654"/>
      <c r="F100" s="144"/>
      <c r="G100" s="134"/>
      <c r="H100" s="112"/>
      <c r="I100" s="202">
        <f t="shared" si="12"/>
        <v>0</v>
      </c>
      <c r="J100" s="142"/>
      <c r="K100" s="202">
        <f t="shared" si="13"/>
        <v>0</v>
      </c>
      <c r="L100" s="204">
        <f t="shared" si="14"/>
        <v>0</v>
      </c>
      <c r="M100" s="143"/>
    </row>
    <row r="101" spans="1:13" ht="21.75" x14ac:dyDescent="0.5">
      <c r="A101" s="139"/>
      <c r="B101" s="140"/>
      <c r="C101" s="141"/>
      <c r="D101" s="653"/>
      <c r="E101" s="654"/>
      <c r="F101" s="133"/>
      <c r="G101" s="134"/>
      <c r="H101" s="112"/>
      <c r="I101" s="205">
        <f t="shared" si="12"/>
        <v>0</v>
      </c>
      <c r="J101" s="142"/>
      <c r="K101" s="205">
        <f t="shared" si="13"/>
        <v>0</v>
      </c>
      <c r="L101" s="208">
        <f t="shared" si="14"/>
        <v>0</v>
      </c>
      <c r="M101" s="143"/>
    </row>
    <row r="102" spans="1:13" ht="21.75" x14ac:dyDescent="0.5">
      <c r="A102" s="130"/>
      <c r="B102" s="552"/>
      <c r="C102" s="553"/>
      <c r="D102" s="553"/>
      <c r="E102" s="554"/>
      <c r="F102" s="145"/>
      <c r="G102" s="146"/>
      <c r="H102" s="147"/>
      <c r="I102" s="202">
        <f t="shared" si="12"/>
        <v>0</v>
      </c>
      <c r="J102" s="148"/>
      <c r="K102" s="209">
        <f>SUM(K98:K101)</f>
        <v>0</v>
      </c>
      <c r="L102" s="204">
        <f t="shared" si="14"/>
        <v>0</v>
      </c>
      <c r="M102" s="143"/>
    </row>
    <row r="103" spans="1:13" ht="21.75" x14ac:dyDescent="0.5">
      <c r="A103" s="139"/>
      <c r="B103" s="552"/>
      <c r="C103" s="553"/>
      <c r="D103" s="553"/>
      <c r="E103" s="554"/>
      <c r="F103" s="133"/>
      <c r="G103" s="134"/>
      <c r="H103" s="112"/>
      <c r="I103" s="205">
        <f t="shared" si="12"/>
        <v>0</v>
      </c>
      <c r="J103" s="135"/>
      <c r="K103" s="202">
        <f>SUM(J103)*$F103</f>
        <v>0</v>
      </c>
      <c r="L103" s="208">
        <f t="shared" si="14"/>
        <v>0</v>
      </c>
      <c r="M103" s="136"/>
    </row>
    <row r="104" spans="1:13" ht="22.5" thickBot="1" x14ac:dyDescent="0.55000000000000004">
      <c r="A104" s="139"/>
      <c r="B104" s="140"/>
      <c r="C104" s="141"/>
      <c r="D104" s="658"/>
      <c r="E104" s="659"/>
      <c r="F104" s="133"/>
      <c r="G104" s="134"/>
      <c r="H104" s="112"/>
      <c r="I104" s="202">
        <f t="shared" si="12"/>
        <v>0</v>
      </c>
      <c r="J104" s="142"/>
      <c r="K104" s="202">
        <f>SUM(J104)*$F104</f>
        <v>0</v>
      </c>
      <c r="L104" s="204">
        <f t="shared" si="14"/>
        <v>0</v>
      </c>
      <c r="M104" s="143"/>
    </row>
    <row r="105" spans="1:13" ht="21.75" x14ac:dyDescent="0.5">
      <c r="A105" s="155"/>
      <c r="B105" s="156"/>
      <c r="C105" s="157"/>
      <c r="D105" s="158"/>
      <c r="E105" s="158" t="s">
        <v>97</v>
      </c>
      <c r="F105" s="200"/>
      <c r="G105" s="158"/>
      <c r="H105" s="201"/>
      <c r="I105" s="206">
        <f>SUM(I94:I104)</f>
        <v>6324</v>
      </c>
      <c r="J105" s="164"/>
      <c r="K105" s="210">
        <f>SUM(K94:K104)</f>
        <v>1277</v>
      </c>
      <c r="L105" s="210">
        <f>SUM(L94:L104)</f>
        <v>7601</v>
      </c>
      <c r="M105" s="166"/>
    </row>
    <row r="106" spans="1:13" ht="22.5" thickBot="1" x14ac:dyDescent="0.55000000000000004">
      <c r="A106" s="167"/>
      <c r="B106" s="156"/>
      <c r="C106" s="157"/>
      <c r="D106" s="158"/>
      <c r="E106" s="158" t="s">
        <v>98</v>
      </c>
      <c r="F106" s="200"/>
      <c r="G106" s="158"/>
      <c r="H106" s="201"/>
      <c r="I106" s="207">
        <f>SUM(I84+I105)</f>
        <v>24360</v>
      </c>
      <c r="J106" s="170"/>
      <c r="K106" s="207">
        <f>SUM(K84+K105)</f>
        <v>9241</v>
      </c>
      <c r="L106" s="207">
        <f>SUM(L84+L105)</f>
        <v>33601</v>
      </c>
      <c r="M106" s="171"/>
    </row>
    <row r="107" spans="1:13" ht="24" x14ac:dyDescent="0.5">
      <c r="A107" s="96"/>
      <c r="B107" s="96"/>
      <c r="C107" s="96"/>
      <c r="D107" s="9"/>
      <c r="E107" s="96"/>
      <c r="F107" s="23"/>
      <c r="G107" s="23"/>
      <c r="H107" s="23"/>
      <c r="I107" s="22"/>
      <c r="J107" s="22"/>
      <c r="K107" s="22"/>
      <c r="L107" s="22"/>
      <c r="M107" s="23"/>
    </row>
    <row r="108" spans="1:13" ht="24" x14ac:dyDescent="0.55000000000000004">
      <c r="A108" s="96"/>
      <c r="B108" s="96"/>
      <c r="C108" s="96"/>
      <c r="D108" s="9"/>
      <c r="E108" s="550" t="s">
        <v>99</v>
      </c>
      <c r="F108" s="652"/>
      <c r="G108" s="652"/>
      <c r="H108" s="652"/>
      <c r="I108" s="550" t="s">
        <v>125</v>
      </c>
      <c r="J108" s="550"/>
      <c r="K108" s="550"/>
      <c r="L108" s="550"/>
      <c r="M108" s="23"/>
    </row>
    <row r="109" spans="1:13" s="304" customFormat="1" ht="24" x14ac:dyDescent="0.55000000000000004">
      <c r="A109" s="279"/>
      <c r="B109" s="279"/>
      <c r="C109" s="279"/>
      <c r="D109" s="9"/>
      <c r="E109" s="595" t="str">
        <f>"("&amp;(+'1.แบบกรอกรายละเอียด'!B7)&amp;")"</f>
        <v>(นายสมศักดิ์ ประสพสุข)</v>
      </c>
      <c r="F109" s="595"/>
      <c r="G109" s="306"/>
      <c r="H109" s="306"/>
      <c r="I109" s="595" t="str">
        <f>"("&amp;(+'1.แบบกรอกรายละเอียด'!B10)&amp;")"</f>
        <v>(นายภัณฑจิตร  จริงจัง)</v>
      </c>
      <c r="J109" s="595"/>
      <c r="K109" s="595"/>
      <c r="L109" s="296"/>
      <c r="M109" s="280"/>
    </row>
    <row r="110" spans="1:13" s="304" customFormat="1" ht="24" x14ac:dyDescent="0.55000000000000004">
      <c r="A110" s="279"/>
      <c r="B110" s="279"/>
      <c r="C110" s="279"/>
      <c r="D110" s="9"/>
      <c r="E110" s="307"/>
      <c r="F110" s="307"/>
      <c r="G110" s="307"/>
      <c r="H110" s="307"/>
      <c r="I110" s="595" t="str">
        <f>+'1.แบบกรอกรายละเอียด'!B11</f>
        <v>ผู้อำนวยการโรงเรียนบ้านเด็กสมบูรณ์</v>
      </c>
      <c r="J110" s="595"/>
      <c r="K110" s="595"/>
      <c r="L110" s="296"/>
      <c r="M110" s="280"/>
    </row>
    <row r="111" spans="1:13" ht="24" x14ac:dyDescent="0.55000000000000004">
      <c r="A111" s="442" t="s">
        <v>25</v>
      </c>
      <c r="B111" s="442"/>
      <c r="C111" s="442"/>
      <c r="D111" s="442"/>
      <c r="E111" s="442"/>
      <c r="F111" s="442"/>
      <c r="G111" s="442"/>
      <c r="H111" s="442"/>
      <c r="I111" s="442"/>
      <c r="J111" s="442"/>
      <c r="K111" s="442"/>
      <c r="L111" s="102" t="s">
        <v>90</v>
      </c>
      <c r="M111" s="102"/>
    </row>
    <row r="112" spans="1:13" ht="24" x14ac:dyDescent="0.5">
      <c r="A112" s="21" t="s">
        <v>78</v>
      </c>
      <c r="B112" s="21"/>
      <c r="C112" s="104"/>
      <c r="D112" s="104"/>
      <c r="E112" s="443" t="str">
        <f>+E2</f>
        <v>ปรับปรุงซ่อมแซมอาคารเรียน ป.1 ซ</v>
      </c>
      <c r="F112" s="443"/>
      <c r="G112" s="443"/>
      <c r="H112" s="443"/>
      <c r="I112" s="96"/>
      <c r="J112" s="104"/>
      <c r="K112" s="104"/>
      <c r="L112" s="104"/>
      <c r="M112" s="104"/>
    </row>
    <row r="113" spans="1:13" ht="22.5" thickBot="1" x14ac:dyDescent="0.55000000000000004">
      <c r="A113" s="437" t="s">
        <v>0</v>
      </c>
      <c r="B113" s="437"/>
      <c r="C113" s="437"/>
      <c r="D113" s="561" t="str">
        <f>+D91</f>
        <v>โรงเรียนบ้านเด็กสมบูรณ์  ตำบลกุดชุม  อำเภอกุดชุม  จังหวัดยโสธร</v>
      </c>
      <c r="E113" s="561"/>
      <c r="F113" s="561"/>
      <c r="G113" s="561"/>
      <c r="H113" s="561"/>
      <c r="I113" s="128" t="s">
        <v>91</v>
      </c>
      <c r="J113" s="560" t="str">
        <f>+J3</f>
        <v>สพป.ยโสธร เขต 2</v>
      </c>
      <c r="K113" s="560"/>
      <c r="L113" s="9"/>
      <c r="M113" s="9"/>
    </row>
    <row r="114" spans="1:13" ht="22.5" thickTop="1" x14ac:dyDescent="0.5">
      <c r="A114" s="427" t="s">
        <v>3</v>
      </c>
      <c r="B114" s="445" t="s">
        <v>4</v>
      </c>
      <c r="C114" s="446"/>
      <c r="D114" s="446"/>
      <c r="E114" s="446"/>
      <c r="F114" s="601" t="s">
        <v>11</v>
      </c>
      <c r="G114" s="454" t="s">
        <v>13</v>
      </c>
      <c r="H114" s="597" t="s">
        <v>19</v>
      </c>
      <c r="I114" s="598"/>
      <c r="J114" s="597" t="s">
        <v>15</v>
      </c>
      <c r="K114" s="598"/>
      <c r="L114" s="599" t="s">
        <v>17</v>
      </c>
      <c r="M114" s="427" t="s">
        <v>5</v>
      </c>
    </row>
    <row r="115" spans="1:13" ht="22.5" thickBot="1" x14ac:dyDescent="0.55000000000000004">
      <c r="A115" s="428"/>
      <c r="B115" s="447"/>
      <c r="C115" s="448"/>
      <c r="D115" s="448"/>
      <c r="E115" s="448"/>
      <c r="F115" s="602"/>
      <c r="G115" s="455"/>
      <c r="H115" s="20" t="s">
        <v>26</v>
      </c>
      <c r="I115" s="20" t="s">
        <v>16</v>
      </c>
      <c r="J115" s="20" t="s">
        <v>26</v>
      </c>
      <c r="K115" s="20" t="s">
        <v>16</v>
      </c>
      <c r="L115" s="600"/>
      <c r="M115" s="428"/>
    </row>
    <row r="116" spans="1:13" ht="22.5" thickTop="1" x14ac:dyDescent="0.5">
      <c r="A116" s="106"/>
      <c r="B116" s="439"/>
      <c r="C116" s="440"/>
      <c r="D116" s="440"/>
      <c r="E116" s="441"/>
      <c r="F116" s="107">
        <v>23</v>
      </c>
      <c r="G116" s="108"/>
      <c r="H116" s="109">
        <v>24</v>
      </c>
      <c r="I116" s="202">
        <f t="shared" ref="I116:I126" si="15">SUM(H116)*$F116</f>
        <v>552</v>
      </c>
      <c r="J116" s="111">
        <v>25</v>
      </c>
      <c r="K116" s="202">
        <f t="shared" ref="K116:K123" si="16">SUM(J116)*$F116</f>
        <v>575</v>
      </c>
      <c r="L116" s="204">
        <f t="shared" ref="L116:L126" si="17">SUM(,I116,K116)</f>
        <v>1127</v>
      </c>
      <c r="M116" s="108"/>
    </row>
    <row r="117" spans="1:13" ht="21.75" x14ac:dyDescent="0.5">
      <c r="A117" s="130"/>
      <c r="B117" s="552"/>
      <c r="C117" s="553"/>
      <c r="D117" s="553"/>
      <c r="E117" s="554"/>
      <c r="F117" s="114">
        <v>26</v>
      </c>
      <c r="G117" s="115"/>
      <c r="H117" s="116">
        <v>222</v>
      </c>
      <c r="I117" s="202">
        <f t="shared" si="15"/>
        <v>5772</v>
      </c>
      <c r="J117" s="131">
        <v>27</v>
      </c>
      <c r="K117" s="202">
        <f t="shared" si="16"/>
        <v>702</v>
      </c>
      <c r="L117" s="204">
        <f t="shared" si="17"/>
        <v>6474</v>
      </c>
      <c r="M117" s="115"/>
    </row>
    <row r="118" spans="1:13" ht="21.75" x14ac:dyDescent="0.5">
      <c r="A118" s="132"/>
      <c r="B118" s="552"/>
      <c r="C118" s="553"/>
      <c r="D118" s="553"/>
      <c r="E118" s="554"/>
      <c r="F118" s="133"/>
      <c r="G118" s="134"/>
      <c r="H118" s="112"/>
      <c r="I118" s="202">
        <f t="shared" si="15"/>
        <v>0</v>
      </c>
      <c r="J118" s="135"/>
      <c r="K118" s="202">
        <f t="shared" si="16"/>
        <v>0</v>
      </c>
      <c r="L118" s="204">
        <f t="shared" si="17"/>
        <v>0</v>
      </c>
      <c r="M118" s="136"/>
    </row>
    <row r="119" spans="1:13" ht="21.75" x14ac:dyDescent="0.5">
      <c r="A119" s="130"/>
      <c r="B119" s="562"/>
      <c r="C119" s="563"/>
      <c r="D119" s="563"/>
      <c r="E119" s="564"/>
      <c r="F119" s="133"/>
      <c r="G119" s="134"/>
      <c r="H119" s="112"/>
      <c r="I119" s="205">
        <f t="shared" si="15"/>
        <v>0</v>
      </c>
      <c r="J119" s="135"/>
      <c r="K119" s="205">
        <f t="shared" si="16"/>
        <v>0</v>
      </c>
      <c r="L119" s="208">
        <f t="shared" si="17"/>
        <v>0</v>
      </c>
      <c r="M119" s="136"/>
    </row>
    <row r="120" spans="1:13" ht="21.75" x14ac:dyDescent="0.5">
      <c r="A120" s="139"/>
      <c r="B120" s="140"/>
      <c r="C120" s="141"/>
      <c r="D120" s="653"/>
      <c r="E120" s="654"/>
      <c r="F120" s="133"/>
      <c r="G120" s="134"/>
      <c r="H120" s="112"/>
      <c r="I120" s="202">
        <f t="shared" si="15"/>
        <v>0</v>
      </c>
      <c r="J120" s="142"/>
      <c r="K120" s="202">
        <f t="shared" si="16"/>
        <v>0</v>
      </c>
      <c r="L120" s="204">
        <f t="shared" si="17"/>
        <v>0</v>
      </c>
      <c r="M120" s="143"/>
    </row>
    <row r="121" spans="1:13" ht="21.75" x14ac:dyDescent="0.5">
      <c r="A121" s="139"/>
      <c r="B121" s="140"/>
      <c r="C121" s="141"/>
      <c r="D121" s="653"/>
      <c r="E121" s="654"/>
      <c r="F121" s="144"/>
      <c r="G121" s="134"/>
      <c r="H121" s="112"/>
      <c r="I121" s="205">
        <f t="shared" si="15"/>
        <v>0</v>
      </c>
      <c r="J121" s="142"/>
      <c r="K121" s="202">
        <f t="shared" si="16"/>
        <v>0</v>
      </c>
      <c r="L121" s="208">
        <f t="shared" si="17"/>
        <v>0</v>
      </c>
      <c r="M121" s="143"/>
    </row>
    <row r="122" spans="1:13" ht="21.75" x14ac:dyDescent="0.5">
      <c r="A122" s="139"/>
      <c r="B122" s="140"/>
      <c r="C122" s="141"/>
      <c r="D122" s="653"/>
      <c r="E122" s="654"/>
      <c r="F122" s="144"/>
      <c r="G122" s="134"/>
      <c r="H122" s="112"/>
      <c r="I122" s="202">
        <f t="shared" si="15"/>
        <v>0</v>
      </c>
      <c r="J122" s="142"/>
      <c r="K122" s="202">
        <f t="shared" si="16"/>
        <v>0</v>
      </c>
      <c r="L122" s="204">
        <f t="shared" si="17"/>
        <v>0</v>
      </c>
      <c r="M122" s="143"/>
    </row>
    <row r="123" spans="1:13" ht="21.75" x14ac:dyDescent="0.5">
      <c r="A123" s="139"/>
      <c r="B123" s="140"/>
      <c r="C123" s="141"/>
      <c r="D123" s="653"/>
      <c r="E123" s="654"/>
      <c r="F123" s="133"/>
      <c r="G123" s="134"/>
      <c r="H123" s="112"/>
      <c r="I123" s="205">
        <f t="shared" si="15"/>
        <v>0</v>
      </c>
      <c r="J123" s="142"/>
      <c r="K123" s="205">
        <f t="shared" si="16"/>
        <v>0</v>
      </c>
      <c r="L123" s="208">
        <f t="shared" si="17"/>
        <v>0</v>
      </c>
      <c r="M123" s="143"/>
    </row>
    <row r="124" spans="1:13" ht="21.75" x14ac:dyDescent="0.5">
      <c r="A124" s="130"/>
      <c r="B124" s="552"/>
      <c r="C124" s="553"/>
      <c r="D124" s="553"/>
      <c r="E124" s="554"/>
      <c r="F124" s="145"/>
      <c r="G124" s="146"/>
      <c r="H124" s="147"/>
      <c r="I124" s="202">
        <f t="shared" si="15"/>
        <v>0</v>
      </c>
      <c r="J124" s="148"/>
      <c r="K124" s="209">
        <f>SUM(K120:K123)</f>
        <v>0</v>
      </c>
      <c r="L124" s="204">
        <f t="shared" si="17"/>
        <v>0</v>
      </c>
      <c r="M124" s="143"/>
    </row>
    <row r="125" spans="1:13" ht="21.75" x14ac:dyDescent="0.5">
      <c r="A125" s="139"/>
      <c r="B125" s="552"/>
      <c r="C125" s="553"/>
      <c r="D125" s="553"/>
      <c r="E125" s="554"/>
      <c r="F125" s="133"/>
      <c r="G125" s="134"/>
      <c r="H125" s="112"/>
      <c r="I125" s="205">
        <f t="shared" si="15"/>
        <v>0</v>
      </c>
      <c r="J125" s="135"/>
      <c r="K125" s="202">
        <f>SUM(J125)*$F125</f>
        <v>0</v>
      </c>
      <c r="L125" s="208">
        <f t="shared" si="17"/>
        <v>0</v>
      </c>
      <c r="M125" s="136"/>
    </row>
    <row r="126" spans="1:13" ht="22.5" thickBot="1" x14ac:dyDescent="0.55000000000000004">
      <c r="A126" s="139"/>
      <c r="B126" s="140"/>
      <c r="C126" s="141"/>
      <c r="D126" s="658"/>
      <c r="E126" s="659"/>
      <c r="F126" s="133"/>
      <c r="G126" s="134"/>
      <c r="H126" s="112"/>
      <c r="I126" s="202">
        <f t="shared" si="15"/>
        <v>0</v>
      </c>
      <c r="J126" s="142"/>
      <c r="K126" s="202">
        <f>SUM(J126)*$F126</f>
        <v>0</v>
      </c>
      <c r="L126" s="204">
        <f t="shared" si="17"/>
        <v>0</v>
      </c>
      <c r="M126" s="143"/>
    </row>
    <row r="127" spans="1:13" ht="21.75" x14ac:dyDescent="0.5">
      <c r="A127" s="155"/>
      <c r="B127" s="156"/>
      <c r="C127" s="157"/>
      <c r="D127" s="158"/>
      <c r="E127" s="158" t="s">
        <v>100</v>
      </c>
      <c r="F127" s="200"/>
      <c r="G127" s="158"/>
      <c r="H127" s="201"/>
      <c r="I127" s="206">
        <f>SUM(I116:I126)</f>
        <v>6324</v>
      </c>
      <c r="J127" s="164"/>
      <c r="K127" s="210">
        <f>SUM(K116:K126)</f>
        <v>1277</v>
      </c>
      <c r="L127" s="210">
        <f>SUM(L116:L126)</f>
        <v>7601</v>
      </c>
      <c r="M127" s="166"/>
    </row>
    <row r="128" spans="1:13" ht="22.5" thickBot="1" x14ac:dyDescent="0.55000000000000004">
      <c r="A128" s="167"/>
      <c r="B128" s="156"/>
      <c r="C128" s="157"/>
      <c r="D128" s="158"/>
      <c r="E128" s="158" t="s">
        <v>101</v>
      </c>
      <c r="F128" s="200"/>
      <c r="G128" s="158"/>
      <c r="H128" s="201"/>
      <c r="I128" s="207">
        <f>SUM(I106+I127)</f>
        <v>30684</v>
      </c>
      <c r="J128" s="170"/>
      <c r="K128" s="207">
        <f>SUM(K106+K127)</f>
        <v>10518</v>
      </c>
      <c r="L128" s="207">
        <f>SUM(L106+L127)</f>
        <v>41202</v>
      </c>
      <c r="M128" s="171"/>
    </row>
    <row r="129" spans="1:13" ht="24" x14ac:dyDescent="0.5">
      <c r="A129" s="96"/>
      <c r="B129" s="96"/>
      <c r="C129" s="96"/>
      <c r="D129" s="9"/>
      <c r="E129" s="96"/>
      <c r="F129" s="23"/>
      <c r="G129" s="23"/>
      <c r="H129" s="23"/>
      <c r="I129" s="22"/>
      <c r="J129" s="22"/>
      <c r="K129" s="22"/>
      <c r="L129" s="22"/>
      <c r="M129" s="23"/>
    </row>
    <row r="130" spans="1:13" ht="24" x14ac:dyDescent="0.55000000000000004">
      <c r="A130" s="96"/>
      <c r="B130" s="96"/>
      <c r="C130" s="96"/>
      <c r="D130" s="9"/>
      <c r="E130" s="550" t="s">
        <v>99</v>
      </c>
      <c r="F130" s="652"/>
      <c r="G130" s="652"/>
      <c r="H130" s="652"/>
      <c r="I130" s="550" t="s">
        <v>125</v>
      </c>
      <c r="J130" s="550"/>
      <c r="K130" s="550"/>
      <c r="L130" s="550"/>
      <c r="M130" s="23"/>
    </row>
    <row r="131" spans="1:13" s="304" customFormat="1" ht="24" x14ac:dyDescent="0.5">
      <c r="A131" s="279"/>
      <c r="B131" s="279"/>
      <c r="C131" s="279"/>
      <c r="D131" s="9"/>
      <c r="E131" s="595" t="str">
        <f>"("&amp;(+'1.แบบกรอกรายละเอียด'!B7)&amp;")"</f>
        <v>(นายสมศักดิ์ ประสพสุข)</v>
      </c>
      <c r="F131" s="595"/>
      <c r="G131" s="306"/>
      <c r="H131" s="306"/>
      <c r="I131" s="595" t="str">
        <f>"("&amp;(+'1.แบบกรอกรายละเอียด'!B10)&amp;")"</f>
        <v>(นายภัณฑจิตร  จริงจัง)</v>
      </c>
      <c r="J131" s="595"/>
      <c r="K131" s="595"/>
      <c r="L131" s="306"/>
      <c r="M131" s="280"/>
    </row>
    <row r="132" spans="1:13" s="304" customFormat="1" ht="24" x14ac:dyDescent="0.5">
      <c r="A132" s="279"/>
      <c r="B132" s="279"/>
      <c r="C132" s="279"/>
      <c r="D132" s="9"/>
      <c r="E132" s="307"/>
      <c r="F132" s="307"/>
      <c r="G132" s="307"/>
      <c r="H132" s="307"/>
      <c r="I132" s="595" t="str">
        <f>+'1.แบบกรอกรายละเอียด'!B11</f>
        <v>ผู้อำนวยการโรงเรียนบ้านเด็กสมบูรณ์</v>
      </c>
      <c r="J132" s="595"/>
      <c r="K132" s="595"/>
      <c r="L132" s="306"/>
      <c r="M132" s="280"/>
    </row>
  </sheetData>
  <protectedRanges>
    <protectedRange sqref="D3" name="Range1"/>
  </protectedRanges>
  <mergeCells count="179">
    <mergeCell ref="E46:H46"/>
    <mergeCell ref="J69:K69"/>
    <mergeCell ref="D69:H69"/>
    <mergeCell ref="E68:H68"/>
    <mergeCell ref="J91:K91"/>
    <mergeCell ref="D91:H91"/>
    <mergeCell ref="E90:H90"/>
    <mergeCell ref="J113:K113"/>
    <mergeCell ref="D113:H113"/>
    <mergeCell ref="E112:H112"/>
    <mergeCell ref="I110:K110"/>
    <mergeCell ref="B103:E103"/>
    <mergeCell ref="D104:E104"/>
    <mergeCell ref="E108:H108"/>
    <mergeCell ref="I108:L108"/>
    <mergeCell ref="B97:E97"/>
    <mergeCell ref="D98:E98"/>
    <mergeCell ref="D99:E99"/>
    <mergeCell ref="D100:E100"/>
    <mergeCell ref="D101:E101"/>
    <mergeCell ref="B102:E102"/>
    <mergeCell ref="E109:F109"/>
    <mergeCell ref="I109:K109"/>
    <mergeCell ref="J92:K92"/>
    <mergeCell ref="M114:M115"/>
    <mergeCell ref="B116:E116"/>
    <mergeCell ref="B117:E117"/>
    <mergeCell ref="B118:E118"/>
    <mergeCell ref="B119:E119"/>
    <mergeCell ref="D120:E120"/>
    <mergeCell ref="D126:E126"/>
    <mergeCell ref="D121:E121"/>
    <mergeCell ref="D122:E122"/>
    <mergeCell ref="D123:E123"/>
    <mergeCell ref="B124:E124"/>
    <mergeCell ref="B125:E125"/>
    <mergeCell ref="E130:H130"/>
    <mergeCell ref="I130:L130"/>
    <mergeCell ref="E131:F131"/>
    <mergeCell ref="I131:K131"/>
    <mergeCell ref="I132:K132"/>
    <mergeCell ref="A111:K111"/>
    <mergeCell ref="A113:C113"/>
    <mergeCell ref="A114:A115"/>
    <mergeCell ref="B114:E115"/>
    <mergeCell ref="F114:F115"/>
    <mergeCell ref="G114:G115"/>
    <mergeCell ref="H114:I114"/>
    <mergeCell ref="J114:K114"/>
    <mergeCell ref="L114:L115"/>
    <mergeCell ref="L92:L93"/>
    <mergeCell ref="M92:M93"/>
    <mergeCell ref="B94:E94"/>
    <mergeCell ref="B95:E95"/>
    <mergeCell ref="B96:E96"/>
    <mergeCell ref="A91:C91"/>
    <mergeCell ref="A92:A93"/>
    <mergeCell ref="B92:E93"/>
    <mergeCell ref="F92:F93"/>
    <mergeCell ref="G92:G93"/>
    <mergeCell ref="H92:I92"/>
    <mergeCell ref="E86:H86"/>
    <mergeCell ref="I86:L86"/>
    <mergeCell ref="A89:K89"/>
    <mergeCell ref="D77:E77"/>
    <mergeCell ref="D78:E78"/>
    <mergeCell ref="D79:E79"/>
    <mergeCell ref="B80:E80"/>
    <mergeCell ref="B81:E81"/>
    <mergeCell ref="D82:E82"/>
    <mergeCell ref="E87:F87"/>
    <mergeCell ref="I87:K87"/>
    <mergeCell ref="I88:K88"/>
    <mergeCell ref="M70:M71"/>
    <mergeCell ref="B72:E72"/>
    <mergeCell ref="B73:E73"/>
    <mergeCell ref="B74:E74"/>
    <mergeCell ref="B75:E75"/>
    <mergeCell ref="D76:E76"/>
    <mergeCell ref="A67:K67"/>
    <mergeCell ref="A69:C69"/>
    <mergeCell ref="A70:A71"/>
    <mergeCell ref="B70:E71"/>
    <mergeCell ref="F70:F71"/>
    <mergeCell ref="G70:G71"/>
    <mergeCell ref="H70:I70"/>
    <mergeCell ref="J70:K70"/>
    <mergeCell ref="L70:L71"/>
    <mergeCell ref="I66:K66"/>
    <mergeCell ref="B59:E59"/>
    <mergeCell ref="D60:E60"/>
    <mergeCell ref="E64:H64"/>
    <mergeCell ref="I64:L64"/>
    <mergeCell ref="B53:E53"/>
    <mergeCell ref="D54:E54"/>
    <mergeCell ref="D55:E55"/>
    <mergeCell ref="D56:E56"/>
    <mergeCell ref="D57:E57"/>
    <mergeCell ref="B58:E58"/>
    <mergeCell ref="I65:K65"/>
    <mergeCell ref="E65:F65"/>
    <mergeCell ref="J48:K48"/>
    <mergeCell ref="L48:L49"/>
    <mergeCell ref="M48:M49"/>
    <mergeCell ref="B50:E50"/>
    <mergeCell ref="B51:E51"/>
    <mergeCell ref="B52:E52"/>
    <mergeCell ref="A47:C47"/>
    <mergeCell ref="A48:A49"/>
    <mergeCell ref="B48:E49"/>
    <mergeCell ref="F48:F49"/>
    <mergeCell ref="G48:G49"/>
    <mergeCell ref="H48:I48"/>
    <mergeCell ref="J47:K47"/>
    <mergeCell ref="D47:H47"/>
    <mergeCell ref="E42:H42"/>
    <mergeCell ref="I42:L42"/>
    <mergeCell ref="A45:K45"/>
    <mergeCell ref="D33:E33"/>
    <mergeCell ref="D34:E34"/>
    <mergeCell ref="D35:E35"/>
    <mergeCell ref="B36:E36"/>
    <mergeCell ref="B37:E37"/>
    <mergeCell ref="C38:E38"/>
    <mergeCell ref="E43:F43"/>
    <mergeCell ref="I43:K43"/>
    <mergeCell ref="I44:K44"/>
    <mergeCell ref="M26:M27"/>
    <mergeCell ref="B28:E28"/>
    <mergeCell ref="B29:E29"/>
    <mergeCell ref="B30:E30"/>
    <mergeCell ref="B31:E31"/>
    <mergeCell ref="D32:E32"/>
    <mergeCell ref="A23:K23"/>
    <mergeCell ref="A25:C25"/>
    <mergeCell ref="A26:A27"/>
    <mergeCell ref="B26:E27"/>
    <mergeCell ref="F26:F27"/>
    <mergeCell ref="G26:G27"/>
    <mergeCell ref="H26:I26"/>
    <mergeCell ref="J26:K26"/>
    <mergeCell ref="L26:L27"/>
    <mergeCell ref="I22:K22"/>
    <mergeCell ref="J25:K25"/>
    <mergeCell ref="D25:H25"/>
    <mergeCell ref="E24:H24"/>
    <mergeCell ref="B16:E16"/>
    <mergeCell ref="B17:E17"/>
    <mergeCell ref="A18:H18"/>
    <mergeCell ref="E20:H20"/>
    <mergeCell ref="I20:L20"/>
    <mergeCell ref="B10:E10"/>
    <mergeCell ref="B11:E11"/>
    <mergeCell ref="B12:E12"/>
    <mergeCell ref="B13:E13"/>
    <mergeCell ref="B14:E14"/>
    <mergeCell ref="B15:E15"/>
    <mergeCell ref="E21:F21"/>
    <mergeCell ref="I21:K21"/>
    <mergeCell ref="J5:K5"/>
    <mergeCell ref="L5:L6"/>
    <mergeCell ref="M5:M6"/>
    <mergeCell ref="B7:E7"/>
    <mergeCell ref="B8:E8"/>
    <mergeCell ref="B9:E9"/>
    <mergeCell ref="A1:K1"/>
    <mergeCell ref="A3:C3"/>
    <mergeCell ref="A4:C4"/>
    <mergeCell ref="D4:H4"/>
    <mergeCell ref="I4:J4"/>
    <mergeCell ref="A5:A6"/>
    <mergeCell ref="B5:E6"/>
    <mergeCell ref="F5:F6"/>
    <mergeCell ref="G5:G6"/>
    <mergeCell ref="H5:I5"/>
    <mergeCell ref="K4:L4"/>
    <mergeCell ref="E2:H2"/>
    <mergeCell ref="D3:H3"/>
    <mergeCell ref="J3:K3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C00000"/>
  </sheetPr>
  <dimension ref="A1:L29"/>
  <sheetViews>
    <sheetView topLeftCell="A3" workbookViewId="0">
      <selection activeCell="T10" sqref="T10"/>
    </sheetView>
  </sheetViews>
  <sheetFormatPr defaultRowHeight="12.75" x14ac:dyDescent="0.2"/>
  <cols>
    <col min="1" max="1" width="7.28515625" customWidth="1"/>
    <col min="2" max="2" width="5.140625" customWidth="1"/>
    <col min="3" max="3" width="9.5703125" customWidth="1"/>
    <col min="4" max="4" width="4.140625" customWidth="1"/>
    <col min="5" max="5" width="7.140625" customWidth="1"/>
    <col min="6" max="6" width="4.140625" customWidth="1"/>
    <col min="7" max="7" width="5.28515625" customWidth="1"/>
    <col min="8" max="8" width="2.28515625" customWidth="1"/>
    <col min="9" max="9" width="11.85546875" customWidth="1"/>
    <col min="10" max="10" width="8.7109375" customWidth="1"/>
    <col min="11" max="11" width="12.7109375" customWidth="1"/>
    <col min="12" max="12" width="10.5703125" customWidth="1"/>
  </cols>
  <sheetData>
    <row r="1" spans="1:12" ht="24" x14ac:dyDescent="0.55000000000000004">
      <c r="A1" s="442" t="s">
        <v>104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21" t="s">
        <v>94</v>
      </c>
    </row>
    <row r="2" spans="1:12" ht="24" x14ac:dyDescent="0.55000000000000004">
      <c r="A2" s="19" t="s">
        <v>10</v>
      </c>
      <c r="B2" s="484" t="s">
        <v>67</v>
      </c>
      <c r="C2" s="484"/>
      <c r="D2" s="484"/>
      <c r="E2" s="485" t="str">
        <f>+'1.แบบกรอกรายละเอียด'!B3</f>
        <v>ปรับปรุงซ่อมแซมอาคารเรียน ป.1 ซ</v>
      </c>
      <c r="F2" s="485"/>
      <c r="G2" s="485"/>
      <c r="H2" s="485"/>
      <c r="I2" s="485"/>
      <c r="J2" s="485"/>
      <c r="K2" s="485"/>
      <c r="L2" s="485"/>
    </row>
    <row r="3" spans="1:12" ht="24" x14ac:dyDescent="0.55000000000000004">
      <c r="A3" s="12" t="s">
        <v>10</v>
      </c>
      <c r="B3" s="92" t="s">
        <v>0</v>
      </c>
      <c r="C3" s="92"/>
      <c r="D3" s="92"/>
      <c r="E3" s="492" t="str">
        <f>+'1.แบบกรอกรายละเอียด'!B4</f>
        <v>โรงเรียนบ้านเด็กสมบูรณ์  ตำบลกุดชุม  อำเภอกุดชุม  จังหวัดยโสธร</v>
      </c>
      <c r="F3" s="492"/>
      <c r="G3" s="492"/>
      <c r="H3" s="492"/>
      <c r="I3" s="492"/>
      <c r="J3" s="492"/>
      <c r="K3" s="492"/>
      <c r="L3" s="492"/>
    </row>
    <row r="4" spans="1:12" ht="24" x14ac:dyDescent="0.55000000000000004">
      <c r="A4" s="12" t="s">
        <v>10</v>
      </c>
      <c r="B4" s="14" t="s">
        <v>1</v>
      </c>
      <c r="C4" s="14"/>
      <c r="D4" s="14"/>
      <c r="E4" s="580" t="str">
        <f>+'1.แบบกรอกรายละเอียด'!B5</f>
        <v>สพป.ยโสธร เขต 2</v>
      </c>
      <c r="F4" s="580"/>
      <c r="G4" s="580"/>
      <c r="H4" s="580"/>
      <c r="I4" s="93"/>
      <c r="J4" s="93"/>
      <c r="K4" s="93"/>
      <c r="L4" s="93"/>
    </row>
    <row r="5" spans="1:12" ht="24" x14ac:dyDescent="0.55000000000000004">
      <c r="A5" s="12" t="s">
        <v>10</v>
      </c>
      <c r="B5" s="480" t="s">
        <v>68</v>
      </c>
      <c r="C5" s="480"/>
      <c r="D5" s="480"/>
      <c r="E5" s="480"/>
      <c r="F5" s="480"/>
      <c r="G5" s="480"/>
      <c r="H5" s="480"/>
      <c r="I5" s="322" t="s">
        <v>11</v>
      </c>
      <c r="J5" s="326">
        <v>6</v>
      </c>
      <c r="K5" s="480" t="s">
        <v>12</v>
      </c>
      <c r="L5" s="480"/>
    </row>
    <row r="6" spans="1:12" ht="24" x14ac:dyDescent="0.55000000000000004">
      <c r="A6" s="12" t="s">
        <v>10</v>
      </c>
      <c r="B6" s="92" t="s">
        <v>2</v>
      </c>
      <c r="C6" s="92"/>
      <c r="D6" s="92"/>
      <c r="E6" s="592">
        <f>+'1.แบบกรอกรายละเอียด'!B2</f>
        <v>243595</v>
      </c>
      <c r="F6" s="592"/>
      <c r="G6" s="592"/>
      <c r="H6" s="592"/>
      <c r="I6" s="664" t="s">
        <v>66</v>
      </c>
      <c r="J6" s="664"/>
      <c r="K6" s="668" t="s">
        <v>66</v>
      </c>
      <c r="L6" s="668"/>
    </row>
    <row r="7" spans="1:12" ht="24.75" thickBot="1" x14ac:dyDescent="0.6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24.75" thickTop="1" x14ac:dyDescent="0.2">
      <c r="A8" s="470" t="s">
        <v>3</v>
      </c>
      <c r="B8" s="486" t="s">
        <v>4</v>
      </c>
      <c r="C8" s="487"/>
      <c r="D8" s="487"/>
      <c r="E8" s="487"/>
      <c r="F8" s="487"/>
      <c r="G8" s="487"/>
      <c r="H8" s="487"/>
      <c r="I8" s="8" t="s">
        <v>23</v>
      </c>
      <c r="J8" s="502" t="s">
        <v>27</v>
      </c>
      <c r="K8" s="2" t="s">
        <v>20</v>
      </c>
      <c r="L8" s="470" t="s">
        <v>5</v>
      </c>
    </row>
    <row r="9" spans="1:12" ht="24.75" thickBot="1" x14ac:dyDescent="0.25">
      <c r="A9" s="471"/>
      <c r="B9" s="489"/>
      <c r="C9" s="490"/>
      <c r="D9" s="490"/>
      <c r="E9" s="490"/>
      <c r="F9" s="490"/>
      <c r="G9" s="490"/>
      <c r="H9" s="490"/>
      <c r="I9" s="3" t="s">
        <v>102</v>
      </c>
      <c r="J9" s="503"/>
      <c r="K9" s="3" t="s">
        <v>21</v>
      </c>
      <c r="L9" s="471"/>
    </row>
    <row r="10" spans="1:12" ht="24.75" thickTop="1" x14ac:dyDescent="0.55000000000000004">
      <c r="A10" s="223">
        <v>1</v>
      </c>
      <c r="B10" s="493" t="s">
        <v>79</v>
      </c>
      <c r="C10" s="494"/>
      <c r="D10" s="494"/>
      <c r="E10" s="494"/>
      <c r="F10" s="494"/>
      <c r="G10" s="494"/>
      <c r="H10" s="494"/>
      <c r="I10" s="224">
        <f>+ปร.4หกหน้า!L128</f>
        <v>41202</v>
      </c>
      <c r="J10" s="225">
        <f>'คำนวณ Factor F.'!L8</f>
        <v>1.3090999999999999</v>
      </c>
      <c r="K10" s="224">
        <f>I10*J10</f>
        <v>53937.538199999995</v>
      </c>
      <c r="L10" s="226"/>
    </row>
    <row r="11" spans="1:12" ht="24" x14ac:dyDescent="0.55000000000000004">
      <c r="A11" s="227"/>
      <c r="B11" s="481"/>
      <c r="C11" s="482"/>
      <c r="D11" s="482"/>
      <c r="E11" s="482"/>
      <c r="F11" s="482"/>
      <c r="G11" s="482"/>
      <c r="H11" s="482"/>
      <c r="I11" s="228"/>
      <c r="J11" s="229"/>
      <c r="K11" s="228"/>
      <c r="L11" s="229"/>
    </row>
    <row r="12" spans="1:12" ht="24" x14ac:dyDescent="0.55000000000000004">
      <c r="A12" s="227"/>
      <c r="B12" s="587"/>
      <c r="C12" s="588"/>
      <c r="D12" s="588"/>
      <c r="E12" s="588"/>
      <c r="F12" s="588"/>
      <c r="G12" s="588"/>
      <c r="H12" s="588"/>
      <c r="I12" s="230"/>
      <c r="J12" s="229"/>
      <c r="K12" s="228"/>
      <c r="L12" s="229"/>
    </row>
    <row r="13" spans="1:12" ht="24" x14ac:dyDescent="0.55000000000000004">
      <c r="A13" s="227"/>
      <c r="B13" s="589"/>
      <c r="C13" s="590"/>
      <c r="D13" s="590"/>
      <c r="E13" s="590"/>
      <c r="F13" s="590"/>
      <c r="G13" s="590"/>
      <c r="H13" s="591"/>
      <c r="I13" s="229"/>
      <c r="J13" s="229"/>
      <c r="K13" s="233"/>
      <c r="L13" s="229"/>
    </row>
    <row r="14" spans="1:12" ht="21.75" x14ac:dyDescent="0.5">
      <c r="A14" s="234"/>
      <c r="B14" s="478"/>
      <c r="C14" s="479"/>
      <c r="D14" s="479"/>
      <c r="E14" s="479"/>
      <c r="F14" s="479"/>
      <c r="G14" s="479"/>
      <c r="H14" s="298"/>
      <c r="I14" s="235"/>
      <c r="J14" s="235"/>
      <c r="K14" s="236"/>
      <c r="L14" s="235"/>
    </row>
    <row r="15" spans="1:12" ht="21.75" x14ac:dyDescent="0.5">
      <c r="A15" s="235"/>
      <c r="B15" s="476"/>
      <c r="C15" s="477"/>
      <c r="D15" s="477"/>
      <c r="E15" s="477"/>
      <c r="F15" s="477"/>
      <c r="G15" s="477"/>
      <c r="H15" s="261"/>
      <c r="I15" s="235"/>
      <c r="J15" s="235"/>
      <c r="K15" s="236"/>
      <c r="L15" s="235"/>
    </row>
    <row r="16" spans="1:12" ht="21.75" x14ac:dyDescent="0.5">
      <c r="A16" s="235"/>
      <c r="B16" s="476"/>
      <c r="C16" s="477"/>
      <c r="D16" s="477"/>
      <c r="E16" s="477"/>
      <c r="F16" s="477"/>
      <c r="G16" s="477"/>
      <c r="H16" s="261"/>
      <c r="I16" s="235"/>
      <c r="J16" s="235"/>
      <c r="K16" s="236"/>
      <c r="L16" s="235"/>
    </row>
    <row r="17" spans="1:12" ht="22.5" thickBot="1" x14ac:dyDescent="0.55000000000000004">
      <c r="A17" s="237"/>
      <c r="B17" s="512"/>
      <c r="C17" s="513"/>
      <c r="D17" s="513"/>
      <c r="E17" s="513"/>
      <c r="F17" s="513"/>
      <c r="G17" s="513"/>
      <c r="H17" s="299"/>
      <c r="I17" s="237"/>
      <c r="J17" s="237"/>
      <c r="K17" s="238"/>
      <c r="L17" s="237"/>
    </row>
    <row r="18" spans="1:12" ht="24.75" thickTop="1" x14ac:dyDescent="0.55000000000000004">
      <c r="A18" s="506" t="s">
        <v>22</v>
      </c>
      <c r="B18" s="613"/>
      <c r="C18" s="613"/>
      <c r="D18" s="613"/>
      <c r="E18" s="613"/>
      <c r="F18" s="613"/>
      <c r="G18" s="613"/>
      <c r="H18" s="613"/>
      <c r="I18" s="507"/>
      <c r="J18" s="508"/>
      <c r="K18" s="239">
        <f>SUM(K10:K17)</f>
        <v>53937.538199999995</v>
      </c>
      <c r="L18" s="240"/>
    </row>
    <row r="19" spans="1:12" ht="24.75" thickBot="1" x14ac:dyDescent="0.6">
      <c r="A19" s="504" t="str">
        <f>"("&amp;BAHTTEXT(K19)&amp;")"</f>
        <v>(ห้าหมื่นสามพันบาทถ้วน)</v>
      </c>
      <c r="B19" s="505"/>
      <c r="C19" s="505"/>
      <c r="D19" s="505"/>
      <c r="E19" s="505"/>
      <c r="F19" s="505"/>
      <c r="G19" s="505"/>
      <c r="H19" s="505"/>
      <c r="I19" s="505"/>
      <c r="J19" s="241" t="s">
        <v>28</v>
      </c>
      <c r="K19" s="242">
        <f>ROUNDDOWN(K18,-3)</f>
        <v>53000</v>
      </c>
      <c r="L19" s="243" t="s">
        <v>9</v>
      </c>
    </row>
    <row r="20" spans="1:12" ht="24.75" thickTop="1" x14ac:dyDescent="0.55000000000000004">
      <c r="A20" s="1"/>
      <c r="B20" s="498"/>
      <c r="C20" s="498"/>
      <c r="D20" s="498"/>
      <c r="E20" s="498"/>
      <c r="F20" s="498"/>
      <c r="G20" s="574"/>
      <c r="H20" s="497"/>
      <c r="I20" s="497"/>
      <c r="J20" s="497"/>
      <c r="K20" s="497"/>
      <c r="L20" s="497"/>
    </row>
    <row r="21" spans="1:12" ht="21.75" x14ac:dyDescent="0.5">
      <c r="A21" s="9"/>
      <c r="B21" s="496"/>
      <c r="C21" s="496"/>
      <c r="D21" s="496"/>
      <c r="E21" s="496"/>
      <c r="F21" s="496"/>
      <c r="G21" s="496"/>
      <c r="H21" s="496"/>
      <c r="I21" s="496"/>
      <c r="J21" s="496"/>
      <c r="K21" s="496"/>
      <c r="L21" s="496"/>
    </row>
    <row r="22" spans="1:12" ht="24" x14ac:dyDescent="0.55000000000000004">
      <c r="A22" s="1"/>
      <c r="B22" s="498" t="s">
        <v>70</v>
      </c>
      <c r="C22" s="498"/>
      <c r="D22" s="498"/>
      <c r="E22" s="498"/>
      <c r="F22" s="498"/>
      <c r="G22" s="574"/>
      <c r="H22" s="574"/>
      <c r="I22" s="574"/>
      <c r="J22" s="497"/>
      <c r="K22" s="497"/>
      <c r="L22" s="497"/>
    </row>
    <row r="23" spans="1:12" ht="21.75" x14ac:dyDescent="0.5">
      <c r="A23" s="9"/>
      <c r="B23" s="496"/>
      <c r="C23" s="496"/>
      <c r="D23" s="496"/>
      <c r="E23" s="496"/>
      <c r="F23" s="496"/>
      <c r="G23" s="496" t="str">
        <f>"("&amp;(+'1.แบบกรอกรายละเอียด'!B7)&amp;")"</f>
        <v>(นายสมศักดิ์ ประสพสุข)</v>
      </c>
      <c r="H23" s="496"/>
      <c r="I23" s="496"/>
      <c r="J23" s="496"/>
      <c r="K23" s="496"/>
      <c r="L23" s="496"/>
    </row>
    <row r="24" spans="1:12" ht="24" x14ac:dyDescent="0.55000000000000004">
      <c r="A24" s="1"/>
      <c r="B24" s="498" t="s">
        <v>72</v>
      </c>
      <c r="C24" s="498"/>
      <c r="D24" s="498"/>
      <c r="E24" s="498"/>
      <c r="F24" s="498"/>
      <c r="G24" s="574"/>
      <c r="H24" s="574"/>
      <c r="I24" s="574"/>
      <c r="J24" s="497" t="s">
        <v>73</v>
      </c>
      <c r="K24" s="497"/>
      <c r="L24" s="497"/>
    </row>
    <row r="25" spans="1:12" ht="21.75" x14ac:dyDescent="0.5">
      <c r="A25" s="9"/>
      <c r="B25" s="496"/>
      <c r="C25" s="496"/>
      <c r="D25" s="496"/>
      <c r="E25" s="496"/>
      <c r="F25" s="496"/>
      <c r="G25" s="496" t="str">
        <f>"("&amp;(+'1.แบบกรอกรายละเอียด'!B10)&amp;")"</f>
        <v>(นายภัณฑจิตร  จริงจัง)</v>
      </c>
      <c r="H25" s="496"/>
      <c r="I25" s="496"/>
      <c r="J25" s="496"/>
      <c r="K25" s="496"/>
      <c r="L25" s="496"/>
    </row>
    <row r="26" spans="1:12" ht="24" x14ac:dyDescent="0.55000000000000004">
      <c r="A26" s="1"/>
      <c r="B26" s="498" t="s">
        <v>72</v>
      </c>
      <c r="C26" s="498"/>
      <c r="D26" s="498"/>
      <c r="E26" s="498"/>
      <c r="F26" s="498"/>
      <c r="G26" s="574"/>
      <c r="H26" s="574"/>
      <c r="I26" s="574"/>
      <c r="J26" s="614" t="s">
        <v>82</v>
      </c>
      <c r="K26" s="614"/>
      <c r="L26" s="614"/>
    </row>
    <row r="27" spans="1:12" ht="24" x14ac:dyDescent="0.55000000000000004">
      <c r="A27" s="90"/>
      <c r="B27" s="496"/>
      <c r="C27" s="496"/>
      <c r="D27" s="496"/>
      <c r="E27" s="496"/>
      <c r="F27" s="496"/>
      <c r="G27" s="496" t="str">
        <f>"("&amp;(+'1.แบบกรอกรายละเอียด'!B12)&amp;")"</f>
        <v>(นางสาวพัชริตา อุ่มแก้ว)</v>
      </c>
      <c r="H27" s="496"/>
      <c r="I27" s="496"/>
      <c r="J27" s="614" t="s">
        <v>106</v>
      </c>
      <c r="K27" s="614"/>
      <c r="L27" s="614"/>
    </row>
    <row r="28" spans="1:12" ht="24" x14ac:dyDescent="0.55000000000000004">
      <c r="A28" s="91"/>
      <c r="B28" s="498" t="s">
        <v>74</v>
      </c>
      <c r="C28" s="498"/>
      <c r="D28" s="498"/>
      <c r="E28" s="498"/>
      <c r="F28" s="498"/>
      <c r="G28" s="574"/>
      <c r="H28" s="574"/>
      <c r="I28" s="574"/>
      <c r="J28" s="663" t="s">
        <v>83</v>
      </c>
      <c r="K28" s="663"/>
      <c r="L28" s="663"/>
    </row>
    <row r="29" spans="1:12" ht="24" x14ac:dyDescent="0.55000000000000004">
      <c r="A29" s="91"/>
      <c r="B29" s="496"/>
      <c r="C29" s="496"/>
      <c r="D29" s="496"/>
      <c r="E29" s="496"/>
      <c r="F29" s="496"/>
      <c r="G29" s="496" t="str">
        <f>"("&amp;(+'1.แบบกรอกรายละเอียด'!B13)&amp;")"</f>
        <v>(นายสมัย พรสินธุเศรษฐ์)</v>
      </c>
      <c r="H29" s="496"/>
      <c r="I29" s="496"/>
      <c r="J29" s="614" t="s">
        <v>106</v>
      </c>
      <c r="K29" s="614"/>
      <c r="L29" s="614"/>
    </row>
  </sheetData>
  <mergeCells count="54">
    <mergeCell ref="B29:F29"/>
    <mergeCell ref="G29:I29"/>
    <mergeCell ref="J29:L29"/>
    <mergeCell ref="B27:F27"/>
    <mergeCell ref="G27:I27"/>
    <mergeCell ref="J27:L27"/>
    <mergeCell ref="B28:F28"/>
    <mergeCell ref="G28:I28"/>
    <mergeCell ref="J28:L28"/>
    <mergeCell ref="B25:F25"/>
    <mergeCell ref="G25:I25"/>
    <mergeCell ref="J25:L25"/>
    <mergeCell ref="B26:F26"/>
    <mergeCell ref="G26:I26"/>
    <mergeCell ref="J26:L26"/>
    <mergeCell ref="B23:F23"/>
    <mergeCell ref="G23:I23"/>
    <mergeCell ref="J23:L23"/>
    <mergeCell ref="B24:F24"/>
    <mergeCell ref="G24:I24"/>
    <mergeCell ref="J24:L24"/>
    <mergeCell ref="B21:F21"/>
    <mergeCell ref="G21:I21"/>
    <mergeCell ref="J21:L21"/>
    <mergeCell ref="B22:F22"/>
    <mergeCell ref="G22:I22"/>
    <mergeCell ref="J22:L22"/>
    <mergeCell ref="B16:G16"/>
    <mergeCell ref="B17:G17"/>
    <mergeCell ref="A18:J18"/>
    <mergeCell ref="A19:I19"/>
    <mergeCell ref="B20:F20"/>
    <mergeCell ref="G20:I20"/>
    <mergeCell ref="J20:L20"/>
    <mergeCell ref="B15:G15"/>
    <mergeCell ref="I6:J6"/>
    <mergeCell ref="K6:L6"/>
    <mergeCell ref="A8:A9"/>
    <mergeCell ref="B8:H9"/>
    <mergeCell ref="J8:J9"/>
    <mergeCell ref="L8:L9"/>
    <mergeCell ref="B10:H10"/>
    <mergeCell ref="B11:H11"/>
    <mergeCell ref="B12:H12"/>
    <mergeCell ref="B13:H13"/>
    <mergeCell ref="B14:G14"/>
    <mergeCell ref="E6:H6"/>
    <mergeCell ref="A1:K1"/>
    <mergeCell ref="B2:D2"/>
    <mergeCell ref="E2:L2"/>
    <mergeCell ref="B5:H5"/>
    <mergeCell ref="K5:L5"/>
    <mergeCell ref="E4:H4"/>
    <mergeCell ref="E3:L3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00CC"/>
  </sheetPr>
  <dimension ref="A1:G13"/>
  <sheetViews>
    <sheetView workbookViewId="0">
      <selection activeCell="C8" sqref="C8"/>
    </sheetView>
  </sheetViews>
  <sheetFormatPr defaultRowHeight="12.75" x14ac:dyDescent="0.2"/>
  <cols>
    <col min="1" max="1" width="33.85546875" bestFit="1" customWidth="1"/>
    <col min="2" max="2" width="66.140625" customWidth="1"/>
  </cols>
  <sheetData>
    <row r="1" spans="1:7" s="285" customFormat="1" ht="31.5" customHeight="1" x14ac:dyDescent="0.8">
      <c r="A1" s="426" t="s">
        <v>109</v>
      </c>
      <c r="B1" s="426"/>
    </row>
    <row r="2" spans="1:7" s="288" customFormat="1" ht="24" x14ac:dyDescent="0.55000000000000004">
      <c r="A2" s="286" t="s">
        <v>110</v>
      </c>
      <c r="B2" s="287">
        <v>243595</v>
      </c>
    </row>
    <row r="3" spans="1:7" s="288" customFormat="1" ht="24" x14ac:dyDescent="0.55000000000000004">
      <c r="A3" s="286" t="s">
        <v>111</v>
      </c>
      <c r="B3" s="289" t="s">
        <v>182</v>
      </c>
    </row>
    <row r="4" spans="1:7" s="288" customFormat="1" ht="48" x14ac:dyDescent="0.55000000000000004">
      <c r="A4" s="294" t="s">
        <v>122</v>
      </c>
      <c r="B4" s="295" t="s">
        <v>123</v>
      </c>
    </row>
    <row r="5" spans="1:7" s="288" customFormat="1" ht="24" x14ac:dyDescent="0.55000000000000004">
      <c r="A5" s="286" t="s">
        <v>112</v>
      </c>
      <c r="B5" s="289" t="s">
        <v>107</v>
      </c>
    </row>
    <row r="6" spans="1:7" s="288" customFormat="1" ht="24" x14ac:dyDescent="0.55000000000000004">
      <c r="A6" s="290" t="s">
        <v>113</v>
      </c>
      <c r="B6" s="291"/>
      <c r="C6" s="292"/>
      <c r="D6" s="292"/>
      <c r="E6" s="292"/>
      <c r="F6" s="292"/>
      <c r="G6" s="292"/>
    </row>
    <row r="7" spans="1:7" s="288" customFormat="1" ht="24" x14ac:dyDescent="0.55000000000000004">
      <c r="A7" s="286" t="s">
        <v>7</v>
      </c>
      <c r="B7" s="289" t="s">
        <v>114</v>
      </c>
    </row>
    <row r="8" spans="1:7" s="288" customFormat="1" ht="24" x14ac:dyDescent="0.55000000000000004">
      <c r="A8" s="286" t="s">
        <v>115</v>
      </c>
      <c r="B8" s="289" t="s">
        <v>116</v>
      </c>
    </row>
    <row r="9" spans="1:7" s="288" customFormat="1" ht="24" x14ac:dyDescent="0.55000000000000004">
      <c r="A9" s="286" t="s">
        <v>117</v>
      </c>
      <c r="B9" s="293" t="s">
        <v>118</v>
      </c>
    </row>
    <row r="10" spans="1:7" s="288" customFormat="1" ht="24" x14ac:dyDescent="0.55000000000000004">
      <c r="A10" s="286" t="s">
        <v>119</v>
      </c>
      <c r="B10" s="289" t="s">
        <v>120</v>
      </c>
    </row>
    <row r="11" spans="1:7" s="288" customFormat="1" ht="24" x14ac:dyDescent="0.55000000000000004">
      <c r="A11" s="286" t="s">
        <v>115</v>
      </c>
      <c r="B11" s="289" t="s">
        <v>124</v>
      </c>
    </row>
    <row r="12" spans="1:7" s="288" customFormat="1" ht="24" x14ac:dyDescent="0.55000000000000004">
      <c r="A12" s="286" t="s">
        <v>121</v>
      </c>
      <c r="B12" s="289" t="s">
        <v>184</v>
      </c>
    </row>
    <row r="13" spans="1:7" s="288" customFormat="1" ht="24" x14ac:dyDescent="0.55000000000000004">
      <c r="A13" s="286" t="s">
        <v>83</v>
      </c>
      <c r="B13" s="289" t="s">
        <v>183</v>
      </c>
    </row>
  </sheetData>
  <mergeCells count="1">
    <mergeCell ref="A1:B1"/>
  </mergeCells>
  <pageMargins left="0.24" right="0.1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C00000"/>
  </sheetPr>
  <dimension ref="A1:K30"/>
  <sheetViews>
    <sheetView workbookViewId="0">
      <selection activeCell="G6" sqref="G6:I6"/>
    </sheetView>
  </sheetViews>
  <sheetFormatPr defaultRowHeight="12.75" x14ac:dyDescent="0.2"/>
  <cols>
    <col min="3" max="3" width="6.5703125" customWidth="1"/>
    <col min="4" max="4" width="4.5703125" customWidth="1"/>
    <col min="5" max="5" width="10.42578125" customWidth="1"/>
    <col min="6" max="6" width="10.85546875" customWidth="1"/>
    <col min="8" max="8" width="5.28515625" customWidth="1"/>
    <col min="9" max="9" width="5.42578125" customWidth="1"/>
    <col min="10" max="10" width="6" customWidth="1"/>
    <col min="11" max="11" width="11.28515625" customWidth="1"/>
  </cols>
  <sheetData>
    <row r="1" spans="1:11" ht="26.25" x14ac:dyDescent="0.6">
      <c r="A1" s="529" t="s">
        <v>104</v>
      </c>
      <c r="B1" s="529"/>
      <c r="C1" s="529"/>
      <c r="D1" s="529"/>
      <c r="E1" s="529"/>
      <c r="F1" s="529"/>
      <c r="G1" s="529"/>
      <c r="H1" s="529"/>
      <c r="I1" s="529"/>
      <c r="J1" s="529"/>
      <c r="K1" s="103" t="s">
        <v>89</v>
      </c>
    </row>
    <row r="2" spans="1:11" ht="24" x14ac:dyDescent="0.55000000000000004">
      <c r="A2" s="484" t="s">
        <v>67</v>
      </c>
      <c r="B2" s="484"/>
      <c r="C2" s="484"/>
      <c r="D2" s="485" t="str">
        <f>+'1.แบบกรอกรายละเอียด'!B3</f>
        <v>ปรับปรุงซ่อมแซมอาคารเรียน ป.1 ซ</v>
      </c>
      <c r="E2" s="485"/>
      <c r="F2" s="485"/>
      <c r="G2" s="485"/>
      <c r="H2" s="485"/>
      <c r="I2" s="485"/>
      <c r="J2" s="485"/>
      <c r="K2" s="485"/>
    </row>
    <row r="3" spans="1:11" ht="24" x14ac:dyDescent="0.55000000000000004">
      <c r="A3" s="480" t="s">
        <v>0</v>
      </c>
      <c r="B3" s="480"/>
      <c r="C3" s="480"/>
      <c r="D3" s="584" t="str">
        <f>+'1.แบบกรอกรายละเอียด'!B4</f>
        <v>โรงเรียนบ้านเด็กสมบูรณ์  ตำบลกุดชุม  อำเภอกุดชุม  จังหวัดยโสธร</v>
      </c>
      <c r="E3" s="584"/>
      <c r="F3" s="584"/>
      <c r="G3" s="584"/>
      <c r="H3" s="584"/>
      <c r="I3" s="584"/>
      <c r="J3" s="584"/>
      <c r="K3" s="584"/>
    </row>
    <row r="4" spans="1:11" ht="24" x14ac:dyDescent="0.55000000000000004">
      <c r="A4" s="480" t="s">
        <v>1</v>
      </c>
      <c r="B4" s="480"/>
      <c r="C4" s="93"/>
      <c r="D4" s="585" t="str">
        <f>+'1.แบบกรอกรายละเอียด'!B5</f>
        <v>สพป.ยโสธร เขต 2</v>
      </c>
      <c r="E4" s="585"/>
      <c r="F4" s="585"/>
      <c r="G4" s="92"/>
      <c r="H4" s="92"/>
      <c r="I4" s="92"/>
      <c r="J4" s="92"/>
      <c r="K4" s="92"/>
    </row>
    <row r="5" spans="1:11" ht="24" x14ac:dyDescent="0.55000000000000004">
      <c r="A5" s="480" t="s">
        <v>69</v>
      </c>
      <c r="B5" s="480"/>
      <c r="C5" s="480"/>
      <c r="D5" s="480"/>
      <c r="E5" s="480"/>
      <c r="F5" s="325"/>
      <c r="G5" s="664" t="s">
        <v>11</v>
      </c>
      <c r="H5" s="664"/>
      <c r="I5" s="665">
        <v>6</v>
      </c>
      <c r="J5" s="665"/>
      <c r="K5" s="323" t="s">
        <v>12</v>
      </c>
    </row>
    <row r="6" spans="1:11" ht="24" x14ac:dyDescent="0.55000000000000004">
      <c r="A6" s="480" t="s">
        <v>2</v>
      </c>
      <c r="B6" s="480"/>
      <c r="C6" s="480"/>
      <c r="D6" s="480"/>
      <c r="E6" s="500">
        <f>+'1.แบบกรอกรายละเอียด'!B2</f>
        <v>243595</v>
      </c>
      <c r="F6" s="500"/>
      <c r="G6" s="480"/>
      <c r="H6" s="480"/>
      <c r="I6" s="480"/>
      <c r="J6" s="668"/>
      <c r="K6" s="668"/>
    </row>
    <row r="7" spans="1:11" ht="24.75" thickBot="1" x14ac:dyDescent="0.6">
      <c r="A7" s="539"/>
      <c r="B7" s="539"/>
      <c r="C7" s="539"/>
      <c r="D7" s="539"/>
      <c r="E7" s="539"/>
      <c r="F7" s="539"/>
      <c r="G7" s="539"/>
      <c r="H7" s="539"/>
      <c r="I7" s="539"/>
      <c r="J7" s="539"/>
      <c r="K7" s="539"/>
    </row>
    <row r="8" spans="1:11" ht="24.75" thickTop="1" x14ac:dyDescent="0.2">
      <c r="A8" s="541" t="s">
        <v>3</v>
      </c>
      <c r="B8" s="486" t="s">
        <v>4</v>
      </c>
      <c r="C8" s="487"/>
      <c r="D8" s="487"/>
      <c r="E8" s="487"/>
      <c r="F8" s="487"/>
      <c r="G8" s="488"/>
      <c r="H8" s="640" t="s">
        <v>20</v>
      </c>
      <c r="I8" s="641"/>
      <c r="J8" s="642"/>
      <c r="K8" s="541" t="s">
        <v>5</v>
      </c>
    </row>
    <row r="9" spans="1:11" ht="24.75" thickBot="1" x14ac:dyDescent="0.25">
      <c r="A9" s="542"/>
      <c r="B9" s="489"/>
      <c r="C9" s="490"/>
      <c r="D9" s="490"/>
      <c r="E9" s="490"/>
      <c r="F9" s="490"/>
      <c r="G9" s="491"/>
      <c r="H9" s="643" t="s">
        <v>21</v>
      </c>
      <c r="I9" s="644"/>
      <c r="J9" s="645"/>
      <c r="K9" s="542"/>
    </row>
    <row r="10" spans="1:11" ht="24.75" thickTop="1" x14ac:dyDescent="0.55000000000000004">
      <c r="A10" s="214"/>
      <c r="B10" s="646" t="s">
        <v>6</v>
      </c>
      <c r="C10" s="647"/>
      <c r="D10" s="647"/>
      <c r="E10" s="647"/>
      <c r="F10" s="647"/>
      <c r="G10" s="648"/>
      <c r="H10" s="649"/>
      <c r="I10" s="650"/>
      <c r="J10" s="651"/>
      <c r="K10" s="97"/>
    </row>
    <row r="11" spans="1:11" ht="24" x14ac:dyDescent="0.55000000000000004">
      <c r="A11" s="215">
        <f>A10+1</f>
        <v>1</v>
      </c>
      <c r="B11" s="637" t="s">
        <v>87</v>
      </c>
      <c r="C11" s="638"/>
      <c r="D11" s="638"/>
      <c r="E11" s="638"/>
      <c r="F11" s="638"/>
      <c r="G11" s="639"/>
      <c r="H11" s="634">
        <f>+ปร.5หกหน้า!K19</f>
        <v>53000</v>
      </c>
      <c r="I11" s="635"/>
      <c r="J11" s="636"/>
      <c r="K11" s="98"/>
    </row>
    <row r="12" spans="1:11" ht="24" x14ac:dyDescent="0.55000000000000004">
      <c r="A12" s="215"/>
      <c r="B12" s="637"/>
      <c r="C12" s="638"/>
      <c r="D12" s="638"/>
      <c r="E12" s="638"/>
      <c r="F12" s="638"/>
      <c r="G12" s="639"/>
      <c r="H12" s="634"/>
      <c r="I12" s="635"/>
      <c r="J12" s="636"/>
      <c r="K12" s="98"/>
    </row>
    <row r="13" spans="1:11" ht="24" x14ac:dyDescent="0.55000000000000004">
      <c r="A13" s="215"/>
      <c r="B13" s="637"/>
      <c r="C13" s="638"/>
      <c r="D13" s="638"/>
      <c r="E13" s="638"/>
      <c r="F13" s="638"/>
      <c r="G13" s="639"/>
      <c r="H13" s="634"/>
      <c r="I13" s="635"/>
      <c r="J13" s="636"/>
      <c r="K13" s="98"/>
    </row>
    <row r="14" spans="1:11" ht="24" x14ac:dyDescent="0.55000000000000004">
      <c r="A14" s="213"/>
      <c r="B14" s="631"/>
      <c r="C14" s="632"/>
      <c r="D14" s="632"/>
      <c r="E14" s="632"/>
      <c r="F14" s="632"/>
      <c r="G14" s="633"/>
      <c r="H14" s="634"/>
      <c r="I14" s="635"/>
      <c r="J14" s="636"/>
      <c r="K14" s="98"/>
    </row>
    <row r="15" spans="1:11" ht="24" x14ac:dyDescent="0.55000000000000004">
      <c r="A15" s="213"/>
      <c r="B15" s="631"/>
      <c r="C15" s="632"/>
      <c r="D15" s="632"/>
      <c r="E15" s="632"/>
      <c r="F15" s="632"/>
      <c r="G15" s="633"/>
      <c r="H15" s="634"/>
      <c r="I15" s="635"/>
      <c r="J15" s="636"/>
      <c r="K15" s="98"/>
    </row>
    <row r="16" spans="1:11" ht="24" x14ac:dyDescent="0.55000000000000004">
      <c r="A16" s="213"/>
      <c r="B16" s="631"/>
      <c r="C16" s="632"/>
      <c r="D16" s="632"/>
      <c r="E16" s="632"/>
      <c r="F16" s="632"/>
      <c r="G16" s="633"/>
      <c r="H16" s="634"/>
      <c r="I16" s="635"/>
      <c r="J16" s="636"/>
      <c r="K16" s="98"/>
    </row>
    <row r="17" spans="1:11" ht="24" x14ac:dyDescent="0.55000000000000004">
      <c r="A17" s="213"/>
      <c r="B17" s="631"/>
      <c r="C17" s="632"/>
      <c r="D17" s="632"/>
      <c r="E17" s="632"/>
      <c r="F17" s="632"/>
      <c r="G17" s="633"/>
      <c r="H17" s="634"/>
      <c r="I17" s="635"/>
      <c r="J17" s="636"/>
      <c r="K17" s="98"/>
    </row>
    <row r="18" spans="1:11" ht="24" x14ac:dyDescent="0.55000000000000004">
      <c r="A18" s="213"/>
      <c r="B18" s="631"/>
      <c r="C18" s="632"/>
      <c r="D18" s="632"/>
      <c r="E18" s="632"/>
      <c r="F18" s="632"/>
      <c r="G18" s="633"/>
      <c r="H18" s="634"/>
      <c r="I18" s="635"/>
      <c r="J18" s="636"/>
      <c r="K18" s="98"/>
    </row>
    <row r="19" spans="1:11" ht="24.75" thickBot="1" x14ac:dyDescent="0.6">
      <c r="A19" s="216"/>
      <c r="B19" s="615"/>
      <c r="C19" s="616"/>
      <c r="D19" s="616"/>
      <c r="E19" s="616"/>
      <c r="F19" s="616"/>
      <c r="G19" s="617"/>
      <c r="H19" s="618"/>
      <c r="I19" s="619"/>
      <c r="J19" s="620"/>
      <c r="K19" s="99"/>
    </row>
    <row r="20" spans="1:11" ht="25.5" thickTop="1" thickBot="1" x14ac:dyDescent="0.6">
      <c r="A20" s="621" t="s">
        <v>6</v>
      </c>
      <c r="B20" s="623" t="s">
        <v>8</v>
      </c>
      <c r="C20" s="624"/>
      <c r="D20" s="624"/>
      <c r="E20" s="624"/>
      <c r="F20" s="624"/>
      <c r="G20" s="625"/>
      <c r="H20" s="626">
        <f>SUM(H11:H19)</f>
        <v>53000</v>
      </c>
      <c r="I20" s="627"/>
      <c r="J20" s="628"/>
      <c r="K20" s="28" t="s">
        <v>9</v>
      </c>
    </row>
    <row r="21" spans="1:11" ht="25.5" thickTop="1" thickBot="1" x14ac:dyDescent="0.6">
      <c r="A21" s="622"/>
      <c r="B21" s="629" t="str">
        <f>"("&amp;BAHTTEXT(H20)&amp;")"</f>
        <v>(ห้าหมื่นสามพันบาทถ้วน)</v>
      </c>
      <c r="C21" s="630"/>
      <c r="D21" s="630"/>
      <c r="E21" s="630"/>
      <c r="F21" s="630"/>
      <c r="G21" s="630"/>
      <c r="H21" s="630"/>
      <c r="I21" s="630"/>
      <c r="J21" s="630"/>
      <c r="K21" s="24"/>
    </row>
    <row r="22" spans="1:11" ht="24.75" thickTop="1" x14ac:dyDescent="0.5">
      <c r="A22" s="13"/>
      <c r="B22" s="517"/>
      <c r="C22" s="517"/>
      <c r="D22" s="517"/>
      <c r="E22" s="496"/>
      <c r="F22" s="496"/>
      <c r="G22" s="10"/>
      <c r="H22" s="9"/>
      <c r="I22" s="9"/>
      <c r="J22" s="9"/>
      <c r="K22" s="9"/>
    </row>
    <row r="23" spans="1:11" ht="24" x14ac:dyDescent="0.55000000000000004">
      <c r="A23" s="498" t="s">
        <v>70</v>
      </c>
      <c r="B23" s="498"/>
      <c r="C23" s="498"/>
      <c r="D23" s="498"/>
      <c r="E23" s="574"/>
      <c r="F23" s="574"/>
      <c r="G23" s="574"/>
      <c r="H23" s="574"/>
      <c r="I23" s="27"/>
      <c r="J23" s="27"/>
      <c r="K23" s="1"/>
    </row>
    <row r="24" spans="1:11" ht="24" x14ac:dyDescent="0.55000000000000004">
      <c r="A24" s="13"/>
      <c r="B24" s="517"/>
      <c r="C24" s="517"/>
      <c r="D24" s="517"/>
      <c r="E24" s="666" t="str">
        <f>"("&amp;(+'1.แบบกรอกรายละเอียด'!B7)&amp;")"</f>
        <v>(นายสมศักดิ์ ประสพสุข)</v>
      </c>
      <c r="F24" s="666"/>
      <c r="G24" s="582"/>
      <c r="H24" s="582"/>
      <c r="I24" s="26"/>
      <c r="J24" s="26"/>
      <c r="K24" s="1"/>
    </row>
    <row r="25" spans="1:11" ht="24" x14ac:dyDescent="0.55000000000000004">
      <c r="A25" s="498" t="s">
        <v>72</v>
      </c>
      <c r="B25" s="498"/>
      <c r="C25" s="498"/>
      <c r="D25" s="498"/>
      <c r="E25" s="574"/>
      <c r="F25" s="574"/>
      <c r="G25" s="614" t="s">
        <v>73</v>
      </c>
      <c r="H25" s="614"/>
      <c r="I25" s="614"/>
      <c r="J25" s="614"/>
      <c r="K25" s="1"/>
    </row>
    <row r="26" spans="1:11" ht="24" x14ac:dyDescent="0.55000000000000004">
      <c r="A26" s="1"/>
      <c r="B26" s="497"/>
      <c r="C26" s="497"/>
      <c r="D26" s="497"/>
      <c r="E26" s="666" t="str">
        <f>"("&amp;(+'1.แบบกรอกรายละเอียด'!B10)&amp;")"</f>
        <v>(นายภัณฑจิตร  จริงจัง)</v>
      </c>
      <c r="F26" s="666"/>
      <c r="G26" s="27"/>
      <c r="H26" s="1"/>
      <c r="I26" s="26"/>
      <c r="J26" s="26"/>
      <c r="K26" s="1"/>
    </row>
    <row r="27" spans="1:11" ht="24" x14ac:dyDescent="0.55000000000000004">
      <c r="A27" s="498" t="s">
        <v>72</v>
      </c>
      <c r="B27" s="498"/>
      <c r="C27" s="498"/>
      <c r="D27" s="498"/>
      <c r="E27" s="574"/>
      <c r="F27" s="574"/>
      <c r="G27" s="614" t="s">
        <v>82</v>
      </c>
      <c r="H27" s="614"/>
      <c r="I27" s="614"/>
      <c r="J27" s="614"/>
      <c r="K27" s="26"/>
    </row>
    <row r="28" spans="1:11" ht="24" x14ac:dyDescent="0.55000000000000004">
      <c r="A28" s="1"/>
      <c r="B28" s="497"/>
      <c r="C28" s="497"/>
      <c r="D28" s="497"/>
      <c r="E28" s="666" t="str">
        <f>"("&amp;(+'1.แบบกรอกรายละเอียด'!B12)&amp;")"</f>
        <v>(นางสาวพัชริตา อุ่มแก้ว)</v>
      </c>
      <c r="F28" s="666"/>
      <c r="G28" s="614" t="s">
        <v>106</v>
      </c>
      <c r="H28" s="614"/>
      <c r="I28" s="614"/>
      <c r="J28" s="614"/>
      <c r="K28" s="94"/>
    </row>
    <row r="29" spans="1:11" ht="24" x14ac:dyDescent="0.55000000000000004">
      <c r="A29" s="498" t="s">
        <v>74</v>
      </c>
      <c r="B29" s="498"/>
      <c r="C29" s="498"/>
      <c r="D29" s="498"/>
      <c r="E29" s="574"/>
      <c r="F29" s="574"/>
      <c r="G29" s="95" t="s">
        <v>83</v>
      </c>
      <c r="H29" s="95"/>
      <c r="I29" s="95"/>
      <c r="J29" s="26"/>
      <c r="K29" s="26"/>
    </row>
    <row r="30" spans="1:11" ht="24" x14ac:dyDescent="0.55000000000000004">
      <c r="A30" s="1"/>
      <c r="B30" s="497"/>
      <c r="C30" s="497"/>
      <c r="D30" s="497"/>
      <c r="E30" s="666" t="str">
        <f>"("&amp;(+'1.แบบกรอกรายละเอียด'!B13)&amp;")"</f>
        <v>(นายสมัย พรสินธุเศรษฐ์)</v>
      </c>
      <c r="F30" s="666"/>
      <c r="G30" s="614" t="s">
        <v>106</v>
      </c>
      <c r="H30" s="614"/>
      <c r="I30" s="614"/>
      <c r="J30" s="614"/>
      <c r="K30" s="94"/>
    </row>
  </sheetData>
  <mergeCells count="68">
    <mergeCell ref="G28:J28"/>
    <mergeCell ref="G30:J30"/>
    <mergeCell ref="B30:D30"/>
    <mergeCell ref="E30:F30"/>
    <mergeCell ref="A25:D25"/>
    <mergeCell ref="E25:F25"/>
    <mergeCell ref="B26:D26"/>
    <mergeCell ref="E26:F26"/>
    <mergeCell ref="A27:D27"/>
    <mergeCell ref="E27:F27"/>
    <mergeCell ref="B28:D28"/>
    <mergeCell ref="E28:F28"/>
    <mergeCell ref="A29:D29"/>
    <mergeCell ref="E29:F29"/>
    <mergeCell ref="G25:J25"/>
    <mergeCell ref="G27:J27"/>
    <mergeCell ref="B24:D24"/>
    <mergeCell ref="E24:F24"/>
    <mergeCell ref="G24:H24"/>
    <mergeCell ref="B19:G19"/>
    <mergeCell ref="H19:J19"/>
    <mergeCell ref="B22:D22"/>
    <mergeCell ref="E22:F22"/>
    <mergeCell ref="A23:D23"/>
    <mergeCell ref="E23:F23"/>
    <mergeCell ref="G23:H23"/>
    <mergeCell ref="A20:A21"/>
    <mergeCell ref="B20:G20"/>
    <mergeCell ref="H20:J20"/>
    <mergeCell ref="B21:J21"/>
    <mergeCell ref="B16:G16"/>
    <mergeCell ref="H16:J16"/>
    <mergeCell ref="B17:G17"/>
    <mergeCell ref="H17:J17"/>
    <mergeCell ref="B18:G18"/>
    <mergeCell ref="H18:J18"/>
    <mergeCell ref="B13:G13"/>
    <mergeCell ref="H13:J13"/>
    <mergeCell ref="B14:G14"/>
    <mergeCell ref="H14:J14"/>
    <mergeCell ref="B15:G15"/>
    <mergeCell ref="H15:J15"/>
    <mergeCell ref="B10:G10"/>
    <mergeCell ref="H10:J10"/>
    <mergeCell ref="B11:G11"/>
    <mergeCell ref="H11:J11"/>
    <mergeCell ref="B12:G12"/>
    <mergeCell ref="H12:J12"/>
    <mergeCell ref="A7:K7"/>
    <mergeCell ref="A8:A9"/>
    <mergeCell ref="B8:G9"/>
    <mergeCell ref="H8:J8"/>
    <mergeCell ref="K8:K9"/>
    <mergeCell ref="H9:J9"/>
    <mergeCell ref="A4:B4"/>
    <mergeCell ref="A5:E5"/>
    <mergeCell ref="G5:H5"/>
    <mergeCell ref="I5:J5"/>
    <mergeCell ref="A6:D6"/>
    <mergeCell ref="G6:I6"/>
    <mergeCell ref="J6:K6"/>
    <mergeCell ref="E6:F6"/>
    <mergeCell ref="D4:F4"/>
    <mergeCell ref="A1:J1"/>
    <mergeCell ref="A2:C2"/>
    <mergeCell ref="D2:K2"/>
    <mergeCell ref="A3:C3"/>
    <mergeCell ref="D3:K3"/>
  </mergeCells>
  <pageMargins left="0.7" right="0.7" top="0.75" bottom="0.75" header="0.3" footer="0.3"/>
  <pageSetup paperSize="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 tint="0.39997558519241921"/>
  </sheetPr>
  <dimension ref="A1:Y33"/>
  <sheetViews>
    <sheetView tabSelected="1" workbookViewId="0">
      <selection activeCell="AE11" sqref="AE11"/>
    </sheetView>
  </sheetViews>
  <sheetFormatPr defaultRowHeight="24" x14ac:dyDescent="0.55000000000000004"/>
  <cols>
    <col min="1" max="1" width="10.7109375" style="328" customWidth="1"/>
    <col min="2" max="2" width="5.140625" style="328" customWidth="1"/>
    <col min="3" max="3" width="7.7109375" style="328" customWidth="1"/>
    <col min="4" max="4" width="4.140625" style="328" customWidth="1"/>
    <col min="5" max="5" width="13.140625" style="328" customWidth="1"/>
    <col min="6" max="6" width="6.7109375" style="328" customWidth="1"/>
    <col min="7" max="7" width="13.140625" style="328" customWidth="1"/>
    <col min="8" max="8" width="3.140625" style="328" customWidth="1"/>
    <col min="9" max="9" width="12.7109375" style="328" customWidth="1"/>
    <col min="10" max="10" width="7.5703125" style="365" customWidth="1"/>
    <col min="11" max="11" width="8" style="328" customWidth="1"/>
    <col min="12" max="12" width="8.28515625" style="328" customWidth="1"/>
    <col min="13" max="15" width="10.28515625" style="328" hidden="1" customWidth="1"/>
    <col min="16" max="16" width="16.42578125" style="328" hidden="1" customWidth="1"/>
    <col min="17" max="20" width="10.28515625" style="328" hidden="1" customWidth="1"/>
    <col min="21" max="21" width="23" style="329" hidden="1" customWidth="1"/>
    <col min="22" max="23" width="10.28515625" style="328" hidden="1" customWidth="1"/>
    <col min="24" max="24" width="23.140625" style="328" hidden="1" customWidth="1"/>
    <col min="25" max="25" width="17.7109375" style="328" hidden="1" customWidth="1"/>
    <col min="26" max="26" width="0.28515625" style="328" customWidth="1"/>
    <col min="27" max="27" width="10.28515625" style="328" customWidth="1"/>
    <col min="28" max="256" width="9.140625" style="328"/>
    <col min="257" max="257" width="9.140625" style="328" customWidth="1"/>
    <col min="258" max="258" width="4.140625" style="328" customWidth="1"/>
    <col min="259" max="259" width="7.7109375" style="328" customWidth="1"/>
    <col min="260" max="260" width="4.140625" style="328" customWidth="1"/>
    <col min="261" max="261" width="13.140625" style="328" customWidth="1"/>
    <col min="262" max="262" width="6.7109375" style="328" customWidth="1"/>
    <col min="263" max="263" width="13.140625" style="328" customWidth="1"/>
    <col min="264" max="264" width="3.140625" style="328" customWidth="1"/>
    <col min="265" max="265" width="12.7109375" style="328" customWidth="1"/>
    <col min="266" max="266" width="7.5703125" style="328" customWidth="1"/>
    <col min="267" max="267" width="8" style="328" customWidth="1"/>
    <col min="268" max="268" width="8.28515625" style="328" customWidth="1"/>
    <col min="269" max="281" width="0" style="328" hidden="1" customWidth="1"/>
    <col min="282" max="282" width="0.28515625" style="328" customWidth="1"/>
    <col min="283" max="283" width="10.28515625" style="328" customWidth="1"/>
    <col min="284" max="512" width="9.140625" style="328"/>
    <col min="513" max="513" width="9.140625" style="328" customWidth="1"/>
    <col min="514" max="514" width="4.140625" style="328" customWidth="1"/>
    <col min="515" max="515" width="7.7109375" style="328" customWidth="1"/>
    <col min="516" max="516" width="4.140625" style="328" customWidth="1"/>
    <col min="517" max="517" width="13.140625" style="328" customWidth="1"/>
    <col min="518" max="518" width="6.7109375" style="328" customWidth="1"/>
    <col min="519" max="519" width="13.140625" style="328" customWidth="1"/>
    <col min="520" max="520" width="3.140625" style="328" customWidth="1"/>
    <col min="521" max="521" width="12.7109375" style="328" customWidth="1"/>
    <col min="522" max="522" width="7.5703125" style="328" customWidth="1"/>
    <col min="523" max="523" width="8" style="328" customWidth="1"/>
    <col min="524" max="524" width="8.28515625" style="328" customWidth="1"/>
    <col min="525" max="537" width="0" style="328" hidden="1" customWidth="1"/>
    <col min="538" max="538" width="0.28515625" style="328" customWidth="1"/>
    <col min="539" max="539" width="10.28515625" style="328" customWidth="1"/>
    <col min="540" max="768" width="9.140625" style="328"/>
    <col min="769" max="769" width="9.140625" style="328" customWidth="1"/>
    <col min="770" max="770" width="4.140625" style="328" customWidth="1"/>
    <col min="771" max="771" width="7.7109375" style="328" customWidth="1"/>
    <col min="772" max="772" width="4.140625" style="328" customWidth="1"/>
    <col min="773" max="773" width="13.140625" style="328" customWidth="1"/>
    <col min="774" max="774" width="6.7109375" style="328" customWidth="1"/>
    <col min="775" max="775" width="13.140625" style="328" customWidth="1"/>
    <col min="776" max="776" width="3.140625" style="328" customWidth="1"/>
    <col min="777" max="777" width="12.7109375" style="328" customWidth="1"/>
    <col min="778" max="778" width="7.5703125" style="328" customWidth="1"/>
    <col min="779" max="779" width="8" style="328" customWidth="1"/>
    <col min="780" max="780" width="8.28515625" style="328" customWidth="1"/>
    <col min="781" max="793" width="0" style="328" hidden="1" customWidth="1"/>
    <col min="794" max="794" width="0.28515625" style="328" customWidth="1"/>
    <col min="795" max="795" width="10.28515625" style="328" customWidth="1"/>
    <col min="796" max="1024" width="9.140625" style="328"/>
    <col min="1025" max="1025" width="9.140625" style="328" customWidth="1"/>
    <col min="1026" max="1026" width="4.140625" style="328" customWidth="1"/>
    <col min="1027" max="1027" width="7.7109375" style="328" customWidth="1"/>
    <col min="1028" max="1028" width="4.140625" style="328" customWidth="1"/>
    <col min="1029" max="1029" width="13.140625" style="328" customWidth="1"/>
    <col min="1030" max="1030" width="6.7109375" style="328" customWidth="1"/>
    <col min="1031" max="1031" width="13.140625" style="328" customWidth="1"/>
    <col min="1032" max="1032" width="3.140625" style="328" customWidth="1"/>
    <col min="1033" max="1033" width="12.7109375" style="328" customWidth="1"/>
    <col min="1034" max="1034" width="7.5703125" style="328" customWidth="1"/>
    <col min="1035" max="1035" width="8" style="328" customWidth="1"/>
    <col min="1036" max="1036" width="8.28515625" style="328" customWidth="1"/>
    <col min="1037" max="1049" width="0" style="328" hidden="1" customWidth="1"/>
    <col min="1050" max="1050" width="0.28515625" style="328" customWidth="1"/>
    <col min="1051" max="1051" width="10.28515625" style="328" customWidth="1"/>
    <col min="1052" max="1280" width="9.140625" style="328"/>
    <col min="1281" max="1281" width="9.140625" style="328" customWidth="1"/>
    <col min="1282" max="1282" width="4.140625" style="328" customWidth="1"/>
    <col min="1283" max="1283" width="7.7109375" style="328" customWidth="1"/>
    <col min="1284" max="1284" width="4.140625" style="328" customWidth="1"/>
    <col min="1285" max="1285" width="13.140625" style="328" customWidth="1"/>
    <col min="1286" max="1286" width="6.7109375" style="328" customWidth="1"/>
    <col min="1287" max="1287" width="13.140625" style="328" customWidth="1"/>
    <col min="1288" max="1288" width="3.140625" style="328" customWidth="1"/>
    <col min="1289" max="1289" width="12.7109375" style="328" customWidth="1"/>
    <col min="1290" max="1290" width="7.5703125" style="328" customWidth="1"/>
    <col min="1291" max="1291" width="8" style="328" customWidth="1"/>
    <col min="1292" max="1292" width="8.28515625" style="328" customWidth="1"/>
    <col min="1293" max="1305" width="0" style="328" hidden="1" customWidth="1"/>
    <col min="1306" max="1306" width="0.28515625" style="328" customWidth="1"/>
    <col min="1307" max="1307" width="10.28515625" style="328" customWidth="1"/>
    <col min="1308" max="1536" width="9.140625" style="328"/>
    <col min="1537" max="1537" width="9.140625" style="328" customWidth="1"/>
    <col min="1538" max="1538" width="4.140625" style="328" customWidth="1"/>
    <col min="1539" max="1539" width="7.7109375" style="328" customWidth="1"/>
    <col min="1540" max="1540" width="4.140625" style="328" customWidth="1"/>
    <col min="1541" max="1541" width="13.140625" style="328" customWidth="1"/>
    <col min="1542" max="1542" width="6.7109375" style="328" customWidth="1"/>
    <col min="1543" max="1543" width="13.140625" style="328" customWidth="1"/>
    <col min="1544" max="1544" width="3.140625" style="328" customWidth="1"/>
    <col min="1545" max="1545" width="12.7109375" style="328" customWidth="1"/>
    <col min="1546" max="1546" width="7.5703125" style="328" customWidth="1"/>
    <col min="1547" max="1547" width="8" style="328" customWidth="1"/>
    <col min="1548" max="1548" width="8.28515625" style="328" customWidth="1"/>
    <col min="1549" max="1561" width="0" style="328" hidden="1" customWidth="1"/>
    <col min="1562" max="1562" width="0.28515625" style="328" customWidth="1"/>
    <col min="1563" max="1563" width="10.28515625" style="328" customWidth="1"/>
    <col min="1564" max="1792" width="9.140625" style="328"/>
    <col min="1793" max="1793" width="9.140625" style="328" customWidth="1"/>
    <col min="1794" max="1794" width="4.140625" style="328" customWidth="1"/>
    <col min="1795" max="1795" width="7.7109375" style="328" customWidth="1"/>
    <col min="1796" max="1796" width="4.140625" style="328" customWidth="1"/>
    <col min="1797" max="1797" width="13.140625" style="328" customWidth="1"/>
    <col min="1798" max="1798" width="6.7109375" style="328" customWidth="1"/>
    <col min="1799" max="1799" width="13.140625" style="328" customWidth="1"/>
    <col min="1800" max="1800" width="3.140625" style="328" customWidth="1"/>
    <col min="1801" max="1801" width="12.7109375" style="328" customWidth="1"/>
    <col min="1802" max="1802" width="7.5703125" style="328" customWidth="1"/>
    <col min="1803" max="1803" width="8" style="328" customWidth="1"/>
    <col min="1804" max="1804" width="8.28515625" style="328" customWidth="1"/>
    <col min="1805" max="1817" width="0" style="328" hidden="1" customWidth="1"/>
    <col min="1818" max="1818" width="0.28515625" style="328" customWidth="1"/>
    <col min="1819" max="1819" width="10.28515625" style="328" customWidth="1"/>
    <col min="1820" max="2048" width="9.140625" style="328"/>
    <col min="2049" max="2049" width="9.140625" style="328" customWidth="1"/>
    <col min="2050" max="2050" width="4.140625" style="328" customWidth="1"/>
    <col min="2051" max="2051" width="7.7109375" style="328" customWidth="1"/>
    <col min="2052" max="2052" width="4.140625" style="328" customWidth="1"/>
    <col min="2053" max="2053" width="13.140625" style="328" customWidth="1"/>
    <col min="2054" max="2054" width="6.7109375" style="328" customWidth="1"/>
    <col min="2055" max="2055" width="13.140625" style="328" customWidth="1"/>
    <col min="2056" max="2056" width="3.140625" style="328" customWidth="1"/>
    <col min="2057" max="2057" width="12.7109375" style="328" customWidth="1"/>
    <col min="2058" max="2058" width="7.5703125" style="328" customWidth="1"/>
    <col min="2059" max="2059" width="8" style="328" customWidth="1"/>
    <col min="2060" max="2060" width="8.28515625" style="328" customWidth="1"/>
    <col min="2061" max="2073" width="0" style="328" hidden="1" customWidth="1"/>
    <col min="2074" max="2074" width="0.28515625" style="328" customWidth="1"/>
    <col min="2075" max="2075" width="10.28515625" style="328" customWidth="1"/>
    <col min="2076" max="2304" width="9.140625" style="328"/>
    <col min="2305" max="2305" width="9.140625" style="328" customWidth="1"/>
    <col min="2306" max="2306" width="4.140625" style="328" customWidth="1"/>
    <col min="2307" max="2307" width="7.7109375" style="328" customWidth="1"/>
    <col min="2308" max="2308" width="4.140625" style="328" customWidth="1"/>
    <col min="2309" max="2309" width="13.140625" style="328" customWidth="1"/>
    <col min="2310" max="2310" width="6.7109375" style="328" customWidth="1"/>
    <col min="2311" max="2311" width="13.140625" style="328" customWidth="1"/>
    <col min="2312" max="2312" width="3.140625" style="328" customWidth="1"/>
    <col min="2313" max="2313" width="12.7109375" style="328" customWidth="1"/>
    <col min="2314" max="2314" width="7.5703125" style="328" customWidth="1"/>
    <col min="2315" max="2315" width="8" style="328" customWidth="1"/>
    <col min="2316" max="2316" width="8.28515625" style="328" customWidth="1"/>
    <col min="2317" max="2329" width="0" style="328" hidden="1" customWidth="1"/>
    <col min="2330" max="2330" width="0.28515625" style="328" customWidth="1"/>
    <col min="2331" max="2331" width="10.28515625" style="328" customWidth="1"/>
    <col min="2332" max="2560" width="9.140625" style="328"/>
    <col min="2561" max="2561" width="9.140625" style="328" customWidth="1"/>
    <col min="2562" max="2562" width="4.140625" style="328" customWidth="1"/>
    <col min="2563" max="2563" width="7.7109375" style="328" customWidth="1"/>
    <col min="2564" max="2564" width="4.140625" style="328" customWidth="1"/>
    <col min="2565" max="2565" width="13.140625" style="328" customWidth="1"/>
    <col min="2566" max="2566" width="6.7109375" style="328" customWidth="1"/>
    <col min="2567" max="2567" width="13.140625" style="328" customWidth="1"/>
    <col min="2568" max="2568" width="3.140625" style="328" customWidth="1"/>
    <col min="2569" max="2569" width="12.7109375" style="328" customWidth="1"/>
    <col min="2570" max="2570" width="7.5703125" style="328" customWidth="1"/>
    <col min="2571" max="2571" width="8" style="328" customWidth="1"/>
    <col min="2572" max="2572" width="8.28515625" style="328" customWidth="1"/>
    <col min="2573" max="2585" width="0" style="328" hidden="1" customWidth="1"/>
    <col min="2586" max="2586" width="0.28515625" style="328" customWidth="1"/>
    <col min="2587" max="2587" width="10.28515625" style="328" customWidth="1"/>
    <col min="2588" max="2816" width="9.140625" style="328"/>
    <col min="2817" max="2817" width="9.140625" style="328" customWidth="1"/>
    <col min="2818" max="2818" width="4.140625" style="328" customWidth="1"/>
    <col min="2819" max="2819" width="7.7109375" style="328" customWidth="1"/>
    <col min="2820" max="2820" width="4.140625" style="328" customWidth="1"/>
    <col min="2821" max="2821" width="13.140625" style="328" customWidth="1"/>
    <col min="2822" max="2822" width="6.7109375" style="328" customWidth="1"/>
    <col min="2823" max="2823" width="13.140625" style="328" customWidth="1"/>
    <col min="2824" max="2824" width="3.140625" style="328" customWidth="1"/>
    <col min="2825" max="2825" width="12.7109375" style="328" customWidth="1"/>
    <col min="2826" max="2826" width="7.5703125" style="328" customWidth="1"/>
    <col min="2827" max="2827" width="8" style="328" customWidth="1"/>
    <col min="2828" max="2828" width="8.28515625" style="328" customWidth="1"/>
    <col min="2829" max="2841" width="0" style="328" hidden="1" customWidth="1"/>
    <col min="2842" max="2842" width="0.28515625" style="328" customWidth="1"/>
    <col min="2843" max="2843" width="10.28515625" style="328" customWidth="1"/>
    <col min="2844" max="3072" width="9.140625" style="328"/>
    <col min="3073" max="3073" width="9.140625" style="328" customWidth="1"/>
    <col min="3074" max="3074" width="4.140625" style="328" customWidth="1"/>
    <col min="3075" max="3075" width="7.7109375" style="328" customWidth="1"/>
    <col min="3076" max="3076" width="4.140625" style="328" customWidth="1"/>
    <col min="3077" max="3077" width="13.140625" style="328" customWidth="1"/>
    <col min="3078" max="3078" width="6.7109375" style="328" customWidth="1"/>
    <col min="3079" max="3079" width="13.140625" style="328" customWidth="1"/>
    <col min="3080" max="3080" width="3.140625" style="328" customWidth="1"/>
    <col min="3081" max="3081" width="12.7109375" style="328" customWidth="1"/>
    <col min="3082" max="3082" width="7.5703125" style="328" customWidth="1"/>
    <col min="3083" max="3083" width="8" style="328" customWidth="1"/>
    <col min="3084" max="3084" width="8.28515625" style="328" customWidth="1"/>
    <col min="3085" max="3097" width="0" style="328" hidden="1" customWidth="1"/>
    <col min="3098" max="3098" width="0.28515625" style="328" customWidth="1"/>
    <col min="3099" max="3099" width="10.28515625" style="328" customWidth="1"/>
    <col min="3100" max="3328" width="9.140625" style="328"/>
    <col min="3329" max="3329" width="9.140625" style="328" customWidth="1"/>
    <col min="3330" max="3330" width="4.140625" style="328" customWidth="1"/>
    <col min="3331" max="3331" width="7.7109375" style="328" customWidth="1"/>
    <col min="3332" max="3332" width="4.140625" style="328" customWidth="1"/>
    <col min="3333" max="3333" width="13.140625" style="328" customWidth="1"/>
    <col min="3334" max="3334" width="6.7109375" style="328" customWidth="1"/>
    <col min="3335" max="3335" width="13.140625" style="328" customWidth="1"/>
    <col min="3336" max="3336" width="3.140625" style="328" customWidth="1"/>
    <col min="3337" max="3337" width="12.7109375" style="328" customWidth="1"/>
    <col min="3338" max="3338" width="7.5703125" style="328" customWidth="1"/>
    <col min="3339" max="3339" width="8" style="328" customWidth="1"/>
    <col min="3340" max="3340" width="8.28515625" style="328" customWidth="1"/>
    <col min="3341" max="3353" width="0" style="328" hidden="1" customWidth="1"/>
    <col min="3354" max="3354" width="0.28515625" style="328" customWidth="1"/>
    <col min="3355" max="3355" width="10.28515625" style="328" customWidth="1"/>
    <col min="3356" max="3584" width="9.140625" style="328"/>
    <col min="3585" max="3585" width="9.140625" style="328" customWidth="1"/>
    <col min="3586" max="3586" width="4.140625" style="328" customWidth="1"/>
    <col min="3587" max="3587" width="7.7109375" style="328" customWidth="1"/>
    <col min="3588" max="3588" width="4.140625" style="328" customWidth="1"/>
    <col min="3589" max="3589" width="13.140625" style="328" customWidth="1"/>
    <col min="3590" max="3590" width="6.7109375" style="328" customWidth="1"/>
    <col min="3591" max="3591" width="13.140625" style="328" customWidth="1"/>
    <col min="3592" max="3592" width="3.140625" style="328" customWidth="1"/>
    <col min="3593" max="3593" width="12.7109375" style="328" customWidth="1"/>
    <col min="3594" max="3594" width="7.5703125" style="328" customWidth="1"/>
    <col min="3595" max="3595" width="8" style="328" customWidth="1"/>
    <col min="3596" max="3596" width="8.28515625" style="328" customWidth="1"/>
    <col min="3597" max="3609" width="0" style="328" hidden="1" customWidth="1"/>
    <col min="3610" max="3610" width="0.28515625" style="328" customWidth="1"/>
    <col min="3611" max="3611" width="10.28515625" style="328" customWidth="1"/>
    <col min="3612" max="3840" width="9.140625" style="328"/>
    <col min="3841" max="3841" width="9.140625" style="328" customWidth="1"/>
    <col min="3842" max="3842" width="4.140625" style="328" customWidth="1"/>
    <col min="3843" max="3843" width="7.7109375" style="328" customWidth="1"/>
    <col min="3844" max="3844" width="4.140625" style="328" customWidth="1"/>
    <col min="3845" max="3845" width="13.140625" style="328" customWidth="1"/>
    <col min="3846" max="3846" width="6.7109375" style="328" customWidth="1"/>
    <col min="3847" max="3847" width="13.140625" style="328" customWidth="1"/>
    <col min="3848" max="3848" width="3.140625" style="328" customWidth="1"/>
    <col min="3849" max="3849" width="12.7109375" style="328" customWidth="1"/>
    <col min="3850" max="3850" width="7.5703125" style="328" customWidth="1"/>
    <col min="3851" max="3851" width="8" style="328" customWidth="1"/>
    <col min="3852" max="3852" width="8.28515625" style="328" customWidth="1"/>
    <col min="3853" max="3865" width="0" style="328" hidden="1" customWidth="1"/>
    <col min="3866" max="3866" width="0.28515625" style="328" customWidth="1"/>
    <col min="3867" max="3867" width="10.28515625" style="328" customWidth="1"/>
    <col min="3868" max="4096" width="9.140625" style="328"/>
    <col min="4097" max="4097" width="9.140625" style="328" customWidth="1"/>
    <col min="4098" max="4098" width="4.140625" style="328" customWidth="1"/>
    <col min="4099" max="4099" width="7.7109375" style="328" customWidth="1"/>
    <col min="4100" max="4100" width="4.140625" style="328" customWidth="1"/>
    <col min="4101" max="4101" width="13.140625" style="328" customWidth="1"/>
    <col min="4102" max="4102" width="6.7109375" style="328" customWidth="1"/>
    <col min="4103" max="4103" width="13.140625" style="328" customWidth="1"/>
    <col min="4104" max="4104" width="3.140625" style="328" customWidth="1"/>
    <col min="4105" max="4105" width="12.7109375" style="328" customWidth="1"/>
    <col min="4106" max="4106" width="7.5703125" style="328" customWidth="1"/>
    <col min="4107" max="4107" width="8" style="328" customWidth="1"/>
    <col min="4108" max="4108" width="8.28515625" style="328" customWidth="1"/>
    <col min="4109" max="4121" width="0" style="328" hidden="1" customWidth="1"/>
    <col min="4122" max="4122" width="0.28515625" style="328" customWidth="1"/>
    <col min="4123" max="4123" width="10.28515625" style="328" customWidth="1"/>
    <col min="4124" max="4352" width="9.140625" style="328"/>
    <col min="4353" max="4353" width="9.140625" style="328" customWidth="1"/>
    <col min="4354" max="4354" width="4.140625" style="328" customWidth="1"/>
    <col min="4355" max="4355" width="7.7109375" style="328" customWidth="1"/>
    <col min="4356" max="4356" width="4.140625" style="328" customWidth="1"/>
    <col min="4357" max="4357" width="13.140625" style="328" customWidth="1"/>
    <col min="4358" max="4358" width="6.7109375" style="328" customWidth="1"/>
    <col min="4359" max="4359" width="13.140625" style="328" customWidth="1"/>
    <col min="4360" max="4360" width="3.140625" style="328" customWidth="1"/>
    <col min="4361" max="4361" width="12.7109375" style="328" customWidth="1"/>
    <col min="4362" max="4362" width="7.5703125" style="328" customWidth="1"/>
    <col min="4363" max="4363" width="8" style="328" customWidth="1"/>
    <col min="4364" max="4364" width="8.28515625" style="328" customWidth="1"/>
    <col min="4365" max="4377" width="0" style="328" hidden="1" customWidth="1"/>
    <col min="4378" max="4378" width="0.28515625" style="328" customWidth="1"/>
    <col min="4379" max="4379" width="10.28515625" style="328" customWidth="1"/>
    <col min="4380" max="4608" width="9.140625" style="328"/>
    <col min="4609" max="4609" width="9.140625" style="328" customWidth="1"/>
    <col min="4610" max="4610" width="4.140625" style="328" customWidth="1"/>
    <col min="4611" max="4611" width="7.7109375" style="328" customWidth="1"/>
    <col min="4612" max="4612" width="4.140625" style="328" customWidth="1"/>
    <col min="4613" max="4613" width="13.140625" style="328" customWidth="1"/>
    <col min="4614" max="4614" width="6.7109375" style="328" customWidth="1"/>
    <col min="4615" max="4615" width="13.140625" style="328" customWidth="1"/>
    <col min="4616" max="4616" width="3.140625" style="328" customWidth="1"/>
    <col min="4617" max="4617" width="12.7109375" style="328" customWidth="1"/>
    <col min="4618" max="4618" width="7.5703125" style="328" customWidth="1"/>
    <col min="4619" max="4619" width="8" style="328" customWidth="1"/>
    <col min="4620" max="4620" width="8.28515625" style="328" customWidth="1"/>
    <col min="4621" max="4633" width="0" style="328" hidden="1" customWidth="1"/>
    <col min="4634" max="4634" width="0.28515625" style="328" customWidth="1"/>
    <col min="4635" max="4635" width="10.28515625" style="328" customWidth="1"/>
    <col min="4636" max="4864" width="9.140625" style="328"/>
    <col min="4865" max="4865" width="9.140625" style="328" customWidth="1"/>
    <col min="4866" max="4866" width="4.140625" style="328" customWidth="1"/>
    <col min="4867" max="4867" width="7.7109375" style="328" customWidth="1"/>
    <col min="4868" max="4868" width="4.140625" style="328" customWidth="1"/>
    <col min="4869" max="4869" width="13.140625" style="328" customWidth="1"/>
    <col min="4870" max="4870" width="6.7109375" style="328" customWidth="1"/>
    <col min="4871" max="4871" width="13.140625" style="328" customWidth="1"/>
    <col min="4872" max="4872" width="3.140625" style="328" customWidth="1"/>
    <col min="4873" max="4873" width="12.7109375" style="328" customWidth="1"/>
    <col min="4874" max="4874" width="7.5703125" style="328" customWidth="1"/>
    <col min="4875" max="4875" width="8" style="328" customWidth="1"/>
    <col min="4876" max="4876" width="8.28515625" style="328" customWidth="1"/>
    <col min="4877" max="4889" width="0" style="328" hidden="1" customWidth="1"/>
    <col min="4890" max="4890" width="0.28515625" style="328" customWidth="1"/>
    <col min="4891" max="4891" width="10.28515625" style="328" customWidth="1"/>
    <col min="4892" max="5120" width="9.140625" style="328"/>
    <col min="5121" max="5121" width="9.140625" style="328" customWidth="1"/>
    <col min="5122" max="5122" width="4.140625" style="328" customWidth="1"/>
    <col min="5123" max="5123" width="7.7109375" style="328" customWidth="1"/>
    <col min="5124" max="5124" width="4.140625" style="328" customWidth="1"/>
    <col min="5125" max="5125" width="13.140625" style="328" customWidth="1"/>
    <col min="5126" max="5126" width="6.7109375" style="328" customWidth="1"/>
    <col min="5127" max="5127" width="13.140625" style="328" customWidth="1"/>
    <col min="5128" max="5128" width="3.140625" style="328" customWidth="1"/>
    <col min="5129" max="5129" width="12.7109375" style="328" customWidth="1"/>
    <col min="5130" max="5130" width="7.5703125" style="328" customWidth="1"/>
    <col min="5131" max="5131" width="8" style="328" customWidth="1"/>
    <col min="5132" max="5132" width="8.28515625" style="328" customWidth="1"/>
    <col min="5133" max="5145" width="0" style="328" hidden="1" customWidth="1"/>
    <col min="5146" max="5146" width="0.28515625" style="328" customWidth="1"/>
    <col min="5147" max="5147" width="10.28515625" style="328" customWidth="1"/>
    <col min="5148" max="5376" width="9.140625" style="328"/>
    <col min="5377" max="5377" width="9.140625" style="328" customWidth="1"/>
    <col min="5378" max="5378" width="4.140625" style="328" customWidth="1"/>
    <col min="5379" max="5379" width="7.7109375" style="328" customWidth="1"/>
    <col min="5380" max="5380" width="4.140625" style="328" customWidth="1"/>
    <col min="5381" max="5381" width="13.140625" style="328" customWidth="1"/>
    <col min="5382" max="5382" width="6.7109375" style="328" customWidth="1"/>
    <col min="5383" max="5383" width="13.140625" style="328" customWidth="1"/>
    <col min="5384" max="5384" width="3.140625" style="328" customWidth="1"/>
    <col min="5385" max="5385" width="12.7109375" style="328" customWidth="1"/>
    <col min="5386" max="5386" width="7.5703125" style="328" customWidth="1"/>
    <col min="5387" max="5387" width="8" style="328" customWidth="1"/>
    <col min="5388" max="5388" width="8.28515625" style="328" customWidth="1"/>
    <col min="5389" max="5401" width="0" style="328" hidden="1" customWidth="1"/>
    <col min="5402" max="5402" width="0.28515625" style="328" customWidth="1"/>
    <col min="5403" max="5403" width="10.28515625" style="328" customWidth="1"/>
    <col min="5404" max="5632" width="9.140625" style="328"/>
    <col min="5633" max="5633" width="9.140625" style="328" customWidth="1"/>
    <col min="5634" max="5634" width="4.140625" style="328" customWidth="1"/>
    <col min="5635" max="5635" width="7.7109375" style="328" customWidth="1"/>
    <col min="5636" max="5636" width="4.140625" style="328" customWidth="1"/>
    <col min="5637" max="5637" width="13.140625" style="328" customWidth="1"/>
    <col min="5638" max="5638" width="6.7109375" style="328" customWidth="1"/>
    <col min="5639" max="5639" width="13.140625" style="328" customWidth="1"/>
    <col min="5640" max="5640" width="3.140625" style="328" customWidth="1"/>
    <col min="5641" max="5641" width="12.7109375" style="328" customWidth="1"/>
    <col min="5642" max="5642" width="7.5703125" style="328" customWidth="1"/>
    <col min="5643" max="5643" width="8" style="328" customWidth="1"/>
    <col min="5644" max="5644" width="8.28515625" style="328" customWidth="1"/>
    <col min="5645" max="5657" width="0" style="328" hidden="1" customWidth="1"/>
    <col min="5658" max="5658" width="0.28515625" style="328" customWidth="1"/>
    <col min="5659" max="5659" width="10.28515625" style="328" customWidth="1"/>
    <col min="5660" max="5888" width="9.140625" style="328"/>
    <col min="5889" max="5889" width="9.140625" style="328" customWidth="1"/>
    <col min="5890" max="5890" width="4.140625" style="328" customWidth="1"/>
    <col min="5891" max="5891" width="7.7109375" style="328" customWidth="1"/>
    <col min="5892" max="5892" width="4.140625" style="328" customWidth="1"/>
    <col min="5893" max="5893" width="13.140625" style="328" customWidth="1"/>
    <col min="5894" max="5894" width="6.7109375" style="328" customWidth="1"/>
    <col min="5895" max="5895" width="13.140625" style="328" customWidth="1"/>
    <col min="5896" max="5896" width="3.140625" style="328" customWidth="1"/>
    <col min="5897" max="5897" width="12.7109375" style="328" customWidth="1"/>
    <col min="5898" max="5898" width="7.5703125" style="328" customWidth="1"/>
    <col min="5899" max="5899" width="8" style="328" customWidth="1"/>
    <col min="5900" max="5900" width="8.28515625" style="328" customWidth="1"/>
    <col min="5901" max="5913" width="0" style="328" hidden="1" customWidth="1"/>
    <col min="5914" max="5914" width="0.28515625" style="328" customWidth="1"/>
    <col min="5915" max="5915" width="10.28515625" style="328" customWidth="1"/>
    <col min="5916" max="6144" width="9.140625" style="328"/>
    <col min="6145" max="6145" width="9.140625" style="328" customWidth="1"/>
    <col min="6146" max="6146" width="4.140625" style="328" customWidth="1"/>
    <col min="6147" max="6147" width="7.7109375" style="328" customWidth="1"/>
    <col min="6148" max="6148" width="4.140625" style="328" customWidth="1"/>
    <col min="6149" max="6149" width="13.140625" style="328" customWidth="1"/>
    <col min="6150" max="6150" width="6.7109375" style="328" customWidth="1"/>
    <col min="6151" max="6151" width="13.140625" style="328" customWidth="1"/>
    <col min="6152" max="6152" width="3.140625" style="328" customWidth="1"/>
    <col min="6153" max="6153" width="12.7109375" style="328" customWidth="1"/>
    <col min="6154" max="6154" width="7.5703125" style="328" customWidth="1"/>
    <col min="6155" max="6155" width="8" style="328" customWidth="1"/>
    <col min="6156" max="6156" width="8.28515625" style="328" customWidth="1"/>
    <col min="6157" max="6169" width="0" style="328" hidden="1" customWidth="1"/>
    <col min="6170" max="6170" width="0.28515625" style="328" customWidth="1"/>
    <col min="6171" max="6171" width="10.28515625" style="328" customWidth="1"/>
    <col min="6172" max="6400" width="9.140625" style="328"/>
    <col min="6401" max="6401" width="9.140625" style="328" customWidth="1"/>
    <col min="6402" max="6402" width="4.140625" style="328" customWidth="1"/>
    <col min="6403" max="6403" width="7.7109375" style="328" customWidth="1"/>
    <col min="6404" max="6404" width="4.140625" style="328" customWidth="1"/>
    <col min="6405" max="6405" width="13.140625" style="328" customWidth="1"/>
    <col min="6406" max="6406" width="6.7109375" style="328" customWidth="1"/>
    <col min="6407" max="6407" width="13.140625" style="328" customWidth="1"/>
    <col min="6408" max="6408" width="3.140625" style="328" customWidth="1"/>
    <col min="6409" max="6409" width="12.7109375" style="328" customWidth="1"/>
    <col min="6410" max="6410" width="7.5703125" style="328" customWidth="1"/>
    <col min="6411" max="6411" width="8" style="328" customWidth="1"/>
    <col min="6412" max="6412" width="8.28515625" style="328" customWidth="1"/>
    <col min="6413" max="6425" width="0" style="328" hidden="1" customWidth="1"/>
    <col min="6426" max="6426" width="0.28515625" style="328" customWidth="1"/>
    <col min="6427" max="6427" width="10.28515625" style="328" customWidth="1"/>
    <col min="6428" max="6656" width="9.140625" style="328"/>
    <col min="6657" max="6657" width="9.140625" style="328" customWidth="1"/>
    <col min="6658" max="6658" width="4.140625" style="328" customWidth="1"/>
    <col min="6659" max="6659" width="7.7109375" style="328" customWidth="1"/>
    <col min="6660" max="6660" width="4.140625" style="328" customWidth="1"/>
    <col min="6661" max="6661" width="13.140625" style="328" customWidth="1"/>
    <col min="6662" max="6662" width="6.7109375" style="328" customWidth="1"/>
    <col min="6663" max="6663" width="13.140625" style="328" customWidth="1"/>
    <col min="6664" max="6664" width="3.140625" style="328" customWidth="1"/>
    <col min="6665" max="6665" width="12.7109375" style="328" customWidth="1"/>
    <col min="6666" max="6666" width="7.5703125" style="328" customWidth="1"/>
    <col min="6667" max="6667" width="8" style="328" customWidth="1"/>
    <col min="6668" max="6668" width="8.28515625" style="328" customWidth="1"/>
    <col min="6669" max="6681" width="0" style="328" hidden="1" customWidth="1"/>
    <col min="6682" max="6682" width="0.28515625" style="328" customWidth="1"/>
    <col min="6683" max="6683" width="10.28515625" style="328" customWidth="1"/>
    <col min="6684" max="6912" width="9.140625" style="328"/>
    <col min="6913" max="6913" width="9.140625" style="328" customWidth="1"/>
    <col min="6914" max="6914" width="4.140625" style="328" customWidth="1"/>
    <col min="6915" max="6915" width="7.7109375" style="328" customWidth="1"/>
    <col min="6916" max="6916" width="4.140625" style="328" customWidth="1"/>
    <col min="6917" max="6917" width="13.140625" style="328" customWidth="1"/>
    <col min="6918" max="6918" width="6.7109375" style="328" customWidth="1"/>
    <col min="6919" max="6919" width="13.140625" style="328" customWidth="1"/>
    <col min="6920" max="6920" width="3.140625" style="328" customWidth="1"/>
    <col min="6921" max="6921" width="12.7109375" style="328" customWidth="1"/>
    <col min="6922" max="6922" width="7.5703125" style="328" customWidth="1"/>
    <col min="6923" max="6923" width="8" style="328" customWidth="1"/>
    <col min="6924" max="6924" width="8.28515625" style="328" customWidth="1"/>
    <col min="6925" max="6937" width="0" style="328" hidden="1" customWidth="1"/>
    <col min="6938" max="6938" width="0.28515625" style="328" customWidth="1"/>
    <col min="6939" max="6939" width="10.28515625" style="328" customWidth="1"/>
    <col min="6940" max="7168" width="9.140625" style="328"/>
    <col min="7169" max="7169" width="9.140625" style="328" customWidth="1"/>
    <col min="7170" max="7170" width="4.140625" style="328" customWidth="1"/>
    <col min="7171" max="7171" width="7.7109375" style="328" customWidth="1"/>
    <col min="7172" max="7172" width="4.140625" style="328" customWidth="1"/>
    <col min="7173" max="7173" width="13.140625" style="328" customWidth="1"/>
    <col min="7174" max="7174" width="6.7109375" style="328" customWidth="1"/>
    <col min="7175" max="7175" width="13.140625" style="328" customWidth="1"/>
    <col min="7176" max="7176" width="3.140625" style="328" customWidth="1"/>
    <col min="7177" max="7177" width="12.7109375" style="328" customWidth="1"/>
    <col min="7178" max="7178" width="7.5703125" style="328" customWidth="1"/>
    <col min="7179" max="7179" width="8" style="328" customWidth="1"/>
    <col min="7180" max="7180" width="8.28515625" style="328" customWidth="1"/>
    <col min="7181" max="7193" width="0" style="328" hidden="1" customWidth="1"/>
    <col min="7194" max="7194" width="0.28515625" style="328" customWidth="1"/>
    <col min="7195" max="7195" width="10.28515625" style="328" customWidth="1"/>
    <col min="7196" max="7424" width="9.140625" style="328"/>
    <col min="7425" max="7425" width="9.140625" style="328" customWidth="1"/>
    <col min="7426" max="7426" width="4.140625" style="328" customWidth="1"/>
    <col min="7427" max="7427" width="7.7109375" style="328" customWidth="1"/>
    <col min="7428" max="7428" width="4.140625" style="328" customWidth="1"/>
    <col min="7429" max="7429" width="13.140625" style="328" customWidth="1"/>
    <col min="7430" max="7430" width="6.7109375" style="328" customWidth="1"/>
    <col min="7431" max="7431" width="13.140625" style="328" customWidth="1"/>
    <col min="7432" max="7432" width="3.140625" style="328" customWidth="1"/>
    <col min="7433" max="7433" width="12.7109375" style="328" customWidth="1"/>
    <col min="7434" max="7434" width="7.5703125" style="328" customWidth="1"/>
    <col min="7435" max="7435" width="8" style="328" customWidth="1"/>
    <col min="7436" max="7436" width="8.28515625" style="328" customWidth="1"/>
    <col min="7437" max="7449" width="0" style="328" hidden="1" customWidth="1"/>
    <col min="7450" max="7450" width="0.28515625" style="328" customWidth="1"/>
    <col min="7451" max="7451" width="10.28515625" style="328" customWidth="1"/>
    <col min="7452" max="7680" width="9.140625" style="328"/>
    <col min="7681" max="7681" width="9.140625" style="328" customWidth="1"/>
    <col min="7682" max="7682" width="4.140625" style="328" customWidth="1"/>
    <col min="7683" max="7683" width="7.7109375" style="328" customWidth="1"/>
    <col min="7684" max="7684" width="4.140625" style="328" customWidth="1"/>
    <col min="7685" max="7685" width="13.140625" style="328" customWidth="1"/>
    <col min="7686" max="7686" width="6.7109375" style="328" customWidth="1"/>
    <col min="7687" max="7687" width="13.140625" style="328" customWidth="1"/>
    <col min="7688" max="7688" width="3.140625" style="328" customWidth="1"/>
    <col min="7689" max="7689" width="12.7109375" style="328" customWidth="1"/>
    <col min="7690" max="7690" width="7.5703125" style="328" customWidth="1"/>
    <col min="7691" max="7691" width="8" style="328" customWidth="1"/>
    <col min="7692" max="7692" width="8.28515625" style="328" customWidth="1"/>
    <col min="7693" max="7705" width="0" style="328" hidden="1" customWidth="1"/>
    <col min="7706" max="7706" width="0.28515625" style="328" customWidth="1"/>
    <col min="7707" max="7707" width="10.28515625" style="328" customWidth="1"/>
    <col min="7708" max="7936" width="9.140625" style="328"/>
    <col min="7937" max="7937" width="9.140625" style="328" customWidth="1"/>
    <col min="7938" max="7938" width="4.140625" style="328" customWidth="1"/>
    <col min="7939" max="7939" width="7.7109375" style="328" customWidth="1"/>
    <col min="7940" max="7940" width="4.140625" style="328" customWidth="1"/>
    <col min="7941" max="7941" width="13.140625" style="328" customWidth="1"/>
    <col min="7942" max="7942" width="6.7109375" style="328" customWidth="1"/>
    <col min="7943" max="7943" width="13.140625" style="328" customWidth="1"/>
    <col min="7944" max="7944" width="3.140625" style="328" customWidth="1"/>
    <col min="7945" max="7945" width="12.7109375" style="328" customWidth="1"/>
    <col min="7946" max="7946" width="7.5703125" style="328" customWidth="1"/>
    <col min="7947" max="7947" width="8" style="328" customWidth="1"/>
    <col min="7948" max="7948" width="8.28515625" style="328" customWidth="1"/>
    <col min="7949" max="7961" width="0" style="328" hidden="1" customWidth="1"/>
    <col min="7962" max="7962" width="0.28515625" style="328" customWidth="1"/>
    <col min="7963" max="7963" width="10.28515625" style="328" customWidth="1"/>
    <col min="7964" max="8192" width="9.140625" style="328"/>
    <col min="8193" max="8193" width="9.140625" style="328" customWidth="1"/>
    <col min="8194" max="8194" width="4.140625" style="328" customWidth="1"/>
    <col min="8195" max="8195" width="7.7109375" style="328" customWidth="1"/>
    <col min="8196" max="8196" width="4.140625" style="328" customWidth="1"/>
    <col min="8197" max="8197" width="13.140625" style="328" customWidth="1"/>
    <col min="8198" max="8198" width="6.7109375" style="328" customWidth="1"/>
    <col min="8199" max="8199" width="13.140625" style="328" customWidth="1"/>
    <col min="8200" max="8200" width="3.140625" style="328" customWidth="1"/>
    <col min="8201" max="8201" width="12.7109375" style="328" customWidth="1"/>
    <col min="8202" max="8202" width="7.5703125" style="328" customWidth="1"/>
    <col min="8203" max="8203" width="8" style="328" customWidth="1"/>
    <col min="8204" max="8204" width="8.28515625" style="328" customWidth="1"/>
    <col min="8205" max="8217" width="0" style="328" hidden="1" customWidth="1"/>
    <col min="8218" max="8218" width="0.28515625" style="328" customWidth="1"/>
    <col min="8219" max="8219" width="10.28515625" style="328" customWidth="1"/>
    <col min="8220" max="8448" width="9.140625" style="328"/>
    <col min="8449" max="8449" width="9.140625" style="328" customWidth="1"/>
    <col min="8450" max="8450" width="4.140625" style="328" customWidth="1"/>
    <col min="8451" max="8451" width="7.7109375" style="328" customWidth="1"/>
    <col min="8452" max="8452" width="4.140625" style="328" customWidth="1"/>
    <col min="8453" max="8453" width="13.140625" style="328" customWidth="1"/>
    <col min="8454" max="8454" width="6.7109375" style="328" customWidth="1"/>
    <col min="8455" max="8455" width="13.140625" style="328" customWidth="1"/>
    <col min="8456" max="8456" width="3.140625" style="328" customWidth="1"/>
    <col min="8457" max="8457" width="12.7109375" style="328" customWidth="1"/>
    <col min="8458" max="8458" width="7.5703125" style="328" customWidth="1"/>
    <col min="8459" max="8459" width="8" style="328" customWidth="1"/>
    <col min="8460" max="8460" width="8.28515625" style="328" customWidth="1"/>
    <col min="8461" max="8473" width="0" style="328" hidden="1" customWidth="1"/>
    <col min="8474" max="8474" width="0.28515625" style="328" customWidth="1"/>
    <col min="8475" max="8475" width="10.28515625" style="328" customWidth="1"/>
    <col min="8476" max="8704" width="9.140625" style="328"/>
    <col min="8705" max="8705" width="9.140625" style="328" customWidth="1"/>
    <col min="8706" max="8706" width="4.140625" style="328" customWidth="1"/>
    <col min="8707" max="8707" width="7.7109375" style="328" customWidth="1"/>
    <col min="8708" max="8708" width="4.140625" style="328" customWidth="1"/>
    <col min="8709" max="8709" width="13.140625" style="328" customWidth="1"/>
    <col min="8710" max="8710" width="6.7109375" style="328" customWidth="1"/>
    <col min="8711" max="8711" width="13.140625" style="328" customWidth="1"/>
    <col min="8712" max="8712" width="3.140625" style="328" customWidth="1"/>
    <col min="8713" max="8713" width="12.7109375" style="328" customWidth="1"/>
    <col min="8714" max="8714" width="7.5703125" style="328" customWidth="1"/>
    <col min="8715" max="8715" width="8" style="328" customWidth="1"/>
    <col min="8716" max="8716" width="8.28515625" style="328" customWidth="1"/>
    <col min="8717" max="8729" width="0" style="328" hidden="1" customWidth="1"/>
    <col min="8730" max="8730" width="0.28515625" style="328" customWidth="1"/>
    <col min="8731" max="8731" width="10.28515625" style="328" customWidth="1"/>
    <col min="8732" max="8960" width="9.140625" style="328"/>
    <col min="8961" max="8961" width="9.140625" style="328" customWidth="1"/>
    <col min="8962" max="8962" width="4.140625" style="328" customWidth="1"/>
    <col min="8963" max="8963" width="7.7109375" style="328" customWidth="1"/>
    <col min="8964" max="8964" width="4.140625" style="328" customWidth="1"/>
    <col min="8965" max="8965" width="13.140625" style="328" customWidth="1"/>
    <col min="8966" max="8966" width="6.7109375" style="328" customWidth="1"/>
    <col min="8967" max="8967" width="13.140625" style="328" customWidth="1"/>
    <col min="8968" max="8968" width="3.140625" style="328" customWidth="1"/>
    <col min="8969" max="8969" width="12.7109375" style="328" customWidth="1"/>
    <col min="8970" max="8970" width="7.5703125" style="328" customWidth="1"/>
    <col min="8971" max="8971" width="8" style="328" customWidth="1"/>
    <col min="8972" max="8972" width="8.28515625" style="328" customWidth="1"/>
    <col min="8973" max="8985" width="0" style="328" hidden="1" customWidth="1"/>
    <col min="8986" max="8986" width="0.28515625" style="328" customWidth="1"/>
    <col min="8987" max="8987" width="10.28515625" style="328" customWidth="1"/>
    <col min="8988" max="9216" width="9.140625" style="328"/>
    <col min="9217" max="9217" width="9.140625" style="328" customWidth="1"/>
    <col min="9218" max="9218" width="4.140625" style="328" customWidth="1"/>
    <col min="9219" max="9219" width="7.7109375" style="328" customWidth="1"/>
    <col min="9220" max="9220" width="4.140625" style="328" customWidth="1"/>
    <col min="9221" max="9221" width="13.140625" style="328" customWidth="1"/>
    <col min="9222" max="9222" width="6.7109375" style="328" customWidth="1"/>
    <col min="9223" max="9223" width="13.140625" style="328" customWidth="1"/>
    <col min="9224" max="9224" width="3.140625" style="328" customWidth="1"/>
    <col min="9225" max="9225" width="12.7109375" style="328" customWidth="1"/>
    <col min="9226" max="9226" width="7.5703125" style="328" customWidth="1"/>
    <col min="9227" max="9227" width="8" style="328" customWidth="1"/>
    <col min="9228" max="9228" width="8.28515625" style="328" customWidth="1"/>
    <col min="9229" max="9241" width="0" style="328" hidden="1" customWidth="1"/>
    <col min="9242" max="9242" width="0.28515625" style="328" customWidth="1"/>
    <col min="9243" max="9243" width="10.28515625" style="328" customWidth="1"/>
    <col min="9244" max="9472" width="9.140625" style="328"/>
    <col min="9473" max="9473" width="9.140625" style="328" customWidth="1"/>
    <col min="9474" max="9474" width="4.140625" style="328" customWidth="1"/>
    <col min="9475" max="9475" width="7.7109375" style="328" customWidth="1"/>
    <col min="9476" max="9476" width="4.140625" style="328" customWidth="1"/>
    <col min="9477" max="9477" width="13.140625" style="328" customWidth="1"/>
    <col min="9478" max="9478" width="6.7109375" style="328" customWidth="1"/>
    <col min="9479" max="9479" width="13.140625" style="328" customWidth="1"/>
    <col min="9480" max="9480" width="3.140625" style="328" customWidth="1"/>
    <col min="9481" max="9481" width="12.7109375" style="328" customWidth="1"/>
    <col min="9482" max="9482" width="7.5703125" style="328" customWidth="1"/>
    <col min="9483" max="9483" width="8" style="328" customWidth="1"/>
    <col min="9484" max="9484" width="8.28515625" style="328" customWidth="1"/>
    <col min="9485" max="9497" width="0" style="328" hidden="1" customWidth="1"/>
    <col min="9498" max="9498" width="0.28515625" style="328" customWidth="1"/>
    <col min="9499" max="9499" width="10.28515625" style="328" customWidth="1"/>
    <col min="9500" max="9728" width="9.140625" style="328"/>
    <col min="9729" max="9729" width="9.140625" style="328" customWidth="1"/>
    <col min="9730" max="9730" width="4.140625" style="328" customWidth="1"/>
    <col min="9731" max="9731" width="7.7109375" style="328" customWidth="1"/>
    <col min="9732" max="9732" width="4.140625" style="328" customWidth="1"/>
    <col min="9733" max="9733" width="13.140625" style="328" customWidth="1"/>
    <col min="9734" max="9734" width="6.7109375" style="328" customWidth="1"/>
    <col min="9735" max="9735" width="13.140625" style="328" customWidth="1"/>
    <col min="9736" max="9736" width="3.140625" style="328" customWidth="1"/>
    <col min="9737" max="9737" width="12.7109375" style="328" customWidth="1"/>
    <col min="9738" max="9738" width="7.5703125" style="328" customWidth="1"/>
    <col min="9739" max="9739" width="8" style="328" customWidth="1"/>
    <col min="9740" max="9740" width="8.28515625" style="328" customWidth="1"/>
    <col min="9741" max="9753" width="0" style="328" hidden="1" customWidth="1"/>
    <col min="9754" max="9754" width="0.28515625" style="328" customWidth="1"/>
    <col min="9755" max="9755" width="10.28515625" style="328" customWidth="1"/>
    <col min="9756" max="9984" width="9.140625" style="328"/>
    <col min="9985" max="9985" width="9.140625" style="328" customWidth="1"/>
    <col min="9986" max="9986" width="4.140625" style="328" customWidth="1"/>
    <col min="9987" max="9987" width="7.7109375" style="328" customWidth="1"/>
    <col min="9988" max="9988" width="4.140625" style="328" customWidth="1"/>
    <col min="9989" max="9989" width="13.140625" style="328" customWidth="1"/>
    <col min="9990" max="9990" width="6.7109375" style="328" customWidth="1"/>
    <col min="9991" max="9991" width="13.140625" style="328" customWidth="1"/>
    <col min="9992" max="9992" width="3.140625" style="328" customWidth="1"/>
    <col min="9993" max="9993" width="12.7109375" style="328" customWidth="1"/>
    <col min="9994" max="9994" width="7.5703125" style="328" customWidth="1"/>
    <col min="9995" max="9995" width="8" style="328" customWidth="1"/>
    <col min="9996" max="9996" width="8.28515625" style="328" customWidth="1"/>
    <col min="9997" max="10009" width="0" style="328" hidden="1" customWidth="1"/>
    <col min="10010" max="10010" width="0.28515625" style="328" customWidth="1"/>
    <col min="10011" max="10011" width="10.28515625" style="328" customWidth="1"/>
    <col min="10012" max="10240" width="9.140625" style="328"/>
    <col min="10241" max="10241" width="9.140625" style="328" customWidth="1"/>
    <col min="10242" max="10242" width="4.140625" style="328" customWidth="1"/>
    <col min="10243" max="10243" width="7.7109375" style="328" customWidth="1"/>
    <col min="10244" max="10244" width="4.140625" style="328" customWidth="1"/>
    <col min="10245" max="10245" width="13.140625" style="328" customWidth="1"/>
    <col min="10246" max="10246" width="6.7109375" style="328" customWidth="1"/>
    <col min="10247" max="10247" width="13.140625" style="328" customWidth="1"/>
    <col min="10248" max="10248" width="3.140625" style="328" customWidth="1"/>
    <col min="10249" max="10249" width="12.7109375" style="328" customWidth="1"/>
    <col min="10250" max="10250" width="7.5703125" style="328" customWidth="1"/>
    <col min="10251" max="10251" width="8" style="328" customWidth="1"/>
    <col min="10252" max="10252" width="8.28515625" style="328" customWidth="1"/>
    <col min="10253" max="10265" width="0" style="328" hidden="1" customWidth="1"/>
    <col min="10266" max="10266" width="0.28515625" style="328" customWidth="1"/>
    <col min="10267" max="10267" width="10.28515625" style="328" customWidth="1"/>
    <col min="10268" max="10496" width="9.140625" style="328"/>
    <col min="10497" max="10497" width="9.140625" style="328" customWidth="1"/>
    <col min="10498" max="10498" width="4.140625" style="328" customWidth="1"/>
    <col min="10499" max="10499" width="7.7109375" style="328" customWidth="1"/>
    <col min="10500" max="10500" width="4.140625" style="328" customWidth="1"/>
    <col min="10501" max="10501" width="13.140625" style="328" customWidth="1"/>
    <col min="10502" max="10502" width="6.7109375" style="328" customWidth="1"/>
    <col min="10503" max="10503" width="13.140625" style="328" customWidth="1"/>
    <col min="10504" max="10504" width="3.140625" style="328" customWidth="1"/>
    <col min="10505" max="10505" width="12.7109375" style="328" customWidth="1"/>
    <col min="10506" max="10506" width="7.5703125" style="328" customWidth="1"/>
    <col min="10507" max="10507" width="8" style="328" customWidth="1"/>
    <col min="10508" max="10508" width="8.28515625" style="328" customWidth="1"/>
    <col min="10509" max="10521" width="0" style="328" hidden="1" customWidth="1"/>
    <col min="10522" max="10522" width="0.28515625" style="328" customWidth="1"/>
    <col min="10523" max="10523" width="10.28515625" style="328" customWidth="1"/>
    <col min="10524" max="10752" width="9.140625" style="328"/>
    <col min="10753" max="10753" width="9.140625" style="328" customWidth="1"/>
    <col min="10754" max="10754" width="4.140625" style="328" customWidth="1"/>
    <col min="10755" max="10755" width="7.7109375" style="328" customWidth="1"/>
    <col min="10756" max="10756" width="4.140625" style="328" customWidth="1"/>
    <col min="10757" max="10757" width="13.140625" style="328" customWidth="1"/>
    <col min="10758" max="10758" width="6.7109375" style="328" customWidth="1"/>
    <col min="10759" max="10759" width="13.140625" style="328" customWidth="1"/>
    <col min="10760" max="10760" width="3.140625" style="328" customWidth="1"/>
    <col min="10761" max="10761" width="12.7109375" style="328" customWidth="1"/>
    <col min="10762" max="10762" width="7.5703125" style="328" customWidth="1"/>
    <col min="10763" max="10763" width="8" style="328" customWidth="1"/>
    <col min="10764" max="10764" width="8.28515625" style="328" customWidth="1"/>
    <col min="10765" max="10777" width="0" style="328" hidden="1" customWidth="1"/>
    <col min="10778" max="10778" width="0.28515625" style="328" customWidth="1"/>
    <col min="10779" max="10779" width="10.28515625" style="328" customWidth="1"/>
    <col min="10780" max="11008" width="9.140625" style="328"/>
    <col min="11009" max="11009" width="9.140625" style="328" customWidth="1"/>
    <col min="11010" max="11010" width="4.140625" style="328" customWidth="1"/>
    <col min="11011" max="11011" width="7.7109375" style="328" customWidth="1"/>
    <col min="11012" max="11012" width="4.140625" style="328" customWidth="1"/>
    <col min="11013" max="11013" width="13.140625" style="328" customWidth="1"/>
    <col min="11014" max="11014" width="6.7109375" style="328" customWidth="1"/>
    <col min="11015" max="11015" width="13.140625" style="328" customWidth="1"/>
    <col min="11016" max="11016" width="3.140625" style="328" customWidth="1"/>
    <col min="11017" max="11017" width="12.7109375" style="328" customWidth="1"/>
    <col min="11018" max="11018" width="7.5703125" style="328" customWidth="1"/>
    <col min="11019" max="11019" width="8" style="328" customWidth="1"/>
    <col min="11020" max="11020" width="8.28515625" style="328" customWidth="1"/>
    <col min="11021" max="11033" width="0" style="328" hidden="1" customWidth="1"/>
    <col min="11034" max="11034" width="0.28515625" style="328" customWidth="1"/>
    <col min="11035" max="11035" width="10.28515625" style="328" customWidth="1"/>
    <col min="11036" max="11264" width="9.140625" style="328"/>
    <col min="11265" max="11265" width="9.140625" style="328" customWidth="1"/>
    <col min="11266" max="11266" width="4.140625" style="328" customWidth="1"/>
    <col min="11267" max="11267" width="7.7109375" style="328" customWidth="1"/>
    <col min="11268" max="11268" width="4.140625" style="328" customWidth="1"/>
    <col min="11269" max="11269" width="13.140625" style="328" customWidth="1"/>
    <col min="11270" max="11270" width="6.7109375" style="328" customWidth="1"/>
    <col min="11271" max="11271" width="13.140625" style="328" customWidth="1"/>
    <col min="11272" max="11272" width="3.140625" style="328" customWidth="1"/>
    <col min="11273" max="11273" width="12.7109375" style="328" customWidth="1"/>
    <col min="11274" max="11274" width="7.5703125" style="328" customWidth="1"/>
    <col min="11275" max="11275" width="8" style="328" customWidth="1"/>
    <col min="11276" max="11276" width="8.28515625" style="328" customWidth="1"/>
    <col min="11277" max="11289" width="0" style="328" hidden="1" customWidth="1"/>
    <col min="11290" max="11290" width="0.28515625" style="328" customWidth="1"/>
    <col min="11291" max="11291" width="10.28515625" style="328" customWidth="1"/>
    <col min="11292" max="11520" width="9.140625" style="328"/>
    <col min="11521" max="11521" width="9.140625" style="328" customWidth="1"/>
    <col min="11522" max="11522" width="4.140625" style="328" customWidth="1"/>
    <col min="11523" max="11523" width="7.7109375" style="328" customWidth="1"/>
    <col min="11524" max="11524" width="4.140625" style="328" customWidth="1"/>
    <col min="11525" max="11525" width="13.140625" style="328" customWidth="1"/>
    <col min="11526" max="11526" width="6.7109375" style="328" customWidth="1"/>
    <col min="11527" max="11527" width="13.140625" style="328" customWidth="1"/>
    <col min="11528" max="11528" width="3.140625" style="328" customWidth="1"/>
    <col min="11529" max="11529" width="12.7109375" style="328" customWidth="1"/>
    <col min="11530" max="11530" width="7.5703125" style="328" customWidth="1"/>
    <col min="11531" max="11531" width="8" style="328" customWidth="1"/>
    <col min="11532" max="11532" width="8.28515625" style="328" customWidth="1"/>
    <col min="11533" max="11545" width="0" style="328" hidden="1" customWidth="1"/>
    <col min="11546" max="11546" width="0.28515625" style="328" customWidth="1"/>
    <col min="11547" max="11547" width="10.28515625" style="328" customWidth="1"/>
    <col min="11548" max="11776" width="9.140625" style="328"/>
    <col min="11777" max="11777" width="9.140625" style="328" customWidth="1"/>
    <col min="11778" max="11778" width="4.140625" style="328" customWidth="1"/>
    <col min="11779" max="11779" width="7.7109375" style="328" customWidth="1"/>
    <col min="11780" max="11780" width="4.140625" style="328" customWidth="1"/>
    <col min="11781" max="11781" width="13.140625" style="328" customWidth="1"/>
    <col min="11782" max="11782" width="6.7109375" style="328" customWidth="1"/>
    <col min="11783" max="11783" width="13.140625" style="328" customWidth="1"/>
    <col min="11784" max="11784" width="3.140625" style="328" customWidth="1"/>
    <col min="11785" max="11785" width="12.7109375" style="328" customWidth="1"/>
    <col min="11786" max="11786" width="7.5703125" style="328" customWidth="1"/>
    <col min="11787" max="11787" width="8" style="328" customWidth="1"/>
    <col min="11788" max="11788" width="8.28515625" style="328" customWidth="1"/>
    <col min="11789" max="11801" width="0" style="328" hidden="1" customWidth="1"/>
    <col min="11802" max="11802" width="0.28515625" style="328" customWidth="1"/>
    <col min="11803" max="11803" width="10.28515625" style="328" customWidth="1"/>
    <col min="11804" max="12032" width="9.140625" style="328"/>
    <col min="12033" max="12033" width="9.140625" style="328" customWidth="1"/>
    <col min="12034" max="12034" width="4.140625" style="328" customWidth="1"/>
    <col min="12035" max="12035" width="7.7109375" style="328" customWidth="1"/>
    <col min="12036" max="12036" width="4.140625" style="328" customWidth="1"/>
    <col min="12037" max="12037" width="13.140625" style="328" customWidth="1"/>
    <col min="12038" max="12038" width="6.7109375" style="328" customWidth="1"/>
    <col min="12039" max="12039" width="13.140625" style="328" customWidth="1"/>
    <col min="12040" max="12040" width="3.140625" style="328" customWidth="1"/>
    <col min="12041" max="12041" width="12.7109375" style="328" customWidth="1"/>
    <col min="12042" max="12042" width="7.5703125" style="328" customWidth="1"/>
    <col min="12043" max="12043" width="8" style="328" customWidth="1"/>
    <col min="12044" max="12044" width="8.28515625" style="328" customWidth="1"/>
    <col min="12045" max="12057" width="0" style="328" hidden="1" customWidth="1"/>
    <col min="12058" max="12058" width="0.28515625" style="328" customWidth="1"/>
    <col min="12059" max="12059" width="10.28515625" style="328" customWidth="1"/>
    <col min="12060" max="12288" width="9.140625" style="328"/>
    <col min="12289" max="12289" width="9.140625" style="328" customWidth="1"/>
    <col min="12290" max="12290" width="4.140625" style="328" customWidth="1"/>
    <col min="12291" max="12291" width="7.7109375" style="328" customWidth="1"/>
    <col min="12292" max="12292" width="4.140625" style="328" customWidth="1"/>
    <col min="12293" max="12293" width="13.140625" style="328" customWidth="1"/>
    <col min="12294" max="12294" width="6.7109375" style="328" customWidth="1"/>
    <col min="12295" max="12295" width="13.140625" style="328" customWidth="1"/>
    <col min="12296" max="12296" width="3.140625" style="328" customWidth="1"/>
    <col min="12297" max="12297" width="12.7109375" style="328" customWidth="1"/>
    <col min="12298" max="12298" width="7.5703125" style="328" customWidth="1"/>
    <col min="12299" max="12299" width="8" style="328" customWidth="1"/>
    <col min="12300" max="12300" width="8.28515625" style="328" customWidth="1"/>
    <col min="12301" max="12313" width="0" style="328" hidden="1" customWidth="1"/>
    <col min="12314" max="12314" width="0.28515625" style="328" customWidth="1"/>
    <col min="12315" max="12315" width="10.28515625" style="328" customWidth="1"/>
    <col min="12316" max="12544" width="9.140625" style="328"/>
    <col min="12545" max="12545" width="9.140625" style="328" customWidth="1"/>
    <col min="12546" max="12546" width="4.140625" style="328" customWidth="1"/>
    <col min="12547" max="12547" width="7.7109375" style="328" customWidth="1"/>
    <col min="12548" max="12548" width="4.140625" style="328" customWidth="1"/>
    <col min="12549" max="12549" width="13.140625" style="328" customWidth="1"/>
    <col min="12550" max="12550" width="6.7109375" style="328" customWidth="1"/>
    <col min="12551" max="12551" width="13.140625" style="328" customWidth="1"/>
    <col min="12552" max="12552" width="3.140625" style="328" customWidth="1"/>
    <col min="12553" max="12553" width="12.7109375" style="328" customWidth="1"/>
    <col min="12554" max="12554" width="7.5703125" style="328" customWidth="1"/>
    <col min="12555" max="12555" width="8" style="328" customWidth="1"/>
    <col min="12556" max="12556" width="8.28515625" style="328" customWidth="1"/>
    <col min="12557" max="12569" width="0" style="328" hidden="1" customWidth="1"/>
    <col min="12570" max="12570" width="0.28515625" style="328" customWidth="1"/>
    <col min="12571" max="12571" width="10.28515625" style="328" customWidth="1"/>
    <col min="12572" max="12800" width="9.140625" style="328"/>
    <col min="12801" max="12801" width="9.140625" style="328" customWidth="1"/>
    <col min="12802" max="12802" width="4.140625" style="328" customWidth="1"/>
    <col min="12803" max="12803" width="7.7109375" style="328" customWidth="1"/>
    <col min="12804" max="12804" width="4.140625" style="328" customWidth="1"/>
    <col min="12805" max="12805" width="13.140625" style="328" customWidth="1"/>
    <col min="12806" max="12806" width="6.7109375" style="328" customWidth="1"/>
    <col min="12807" max="12807" width="13.140625" style="328" customWidth="1"/>
    <col min="12808" max="12808" width="3.140625" style="328" customWidth="1"/>
    <col min="12809" max="12809" width="12.7109375" style="328" customWidth="1"/>
    <col min="12810" max="12810" width="7.5703125" style="328" customWidth="1"/>
    <col min="12811" max="12811" width="8" style="328" customWidth="1"/>
    <col min="12812" max="12812" width="8.28515625" style="328" customWidth="1"/>
    <col min="12813" max="12825" width="0" style="328" hidden="1" customWidth="1"/>
    <col min="12826" max="12826" width="0.28515625" style="328" customWidth="1"/>
    <col min="12827" max="12827" width="10.28515625" style="328" customWidth="1"/>
    <col min="12828" max="13056" width="9.140625" style="328"/>
    <col min="13057" max="13057" width="9.140625" style="328" customWidth="1"/>
    <col min="13058" max="13058" width="4.140625" style="328" customWidth="1"/>
    <col min="13059" max="13059" width="7.7109375" style="328" customWidth="1"/>
    <col min="13060" max="13060" width="4.140625" style="328" customWidth="1"/>
    <col min="13061" max="13061" width="13.140625" style="328" customWidth="1"/>
    <col min="13062" max="13062" width="6.7109375" style="328" customWidth="1"/>
    <col min="13063" max="13063" width="13.140625" style="328" customWidth="1"/>
    <col min="13064" max="13064" width="3.140625" style="328" customWidth="1"/>
    <col min="13065" max="13065" width="12.7109375" style="328" customWidth="1"/>
    <col min="13066" max="13066" width="7.5703125" style="328" customWidth="1"/>
    <col min="13067" max="13067" width="8" style="328" customWidth="1"/>
    <col min="13068" max="13068" width="8.28515625" style="328" customWidth="1"/>
    <col min="13069" max="13081" width="0" style="328" hidden="1" customWidth="1"/>
    <col min="13082" max="13082" width="0.28515625" style="328" customWidth="1"/>
    <col min="13083" max="13083" width="10.28515625" style="328" customWidth="1"/>
    <col min="13084" max="13312" width="9.140625" style="328"/>
    <col min="13313" max="13313" width="9.140625" style="328" customWidth="1"/>
    <col min="13314" max="13314" width="4.140625" style="328" customWidth="1"/>
    <col min="13315" max="13315" width="7.7109375" style="328" customWidth="1"/>
    <col min="13316" max="13316" width="4.140625" style="328" customWidth="1"/>
    <col min="13317" max="13317" width="13.140625" style="328" customWidth="1"/>
    <col min="13318" max="13318" width="6.7109375" style="328" customWidth="1"/>
    <col min="13319" max="13319" width="13.140625" style="328" customWidth="1"/>
    <col min="13320" max="13320" width="3.140625" style="328" customWidth="1"/>
    <col min="13321" max="13321" width="12.7109375" style="328" customWidth="1"/>
    <col min="13322" max="13322" width="7.5703125" style="328" customWidth="1"/>
    <col min="13323" max="13323" width="8" style="328" customWidth="1"/>
    <col min="13324" max="13324" width="8.28515625" style="328" customWidth="1"/>
    <col min="13325" max="13337" width="0" style="328" hidden="1" customWidth="1"/>
    <col min="13338" max="13338" width="0.28515625" style="328" customWidth="1"/>
    <col min="13339" max="13339" width="10.28515625" style="328" customWidth="1"/>
    <col min="13340" max="13568" width="9.140625" style="328"/>
    <col min="13569" max="13569" width="9.140625" style="328" customWidth="1"/>
    <col min="13570" max="13570" width="4.140625" style="328" customWidth="1"/>
    <col min="13571" max="13571" width="7.7109375" style="328" customWidth="1"/>
    <col min="13572" max="13572" width="4.140625" style="328" customWidth="1"/>
    <col min="13573" max="13573" width="13.140625" style="328" customWidth="1"/>
    <col min="13574" max="13574" width="6.7109375" style="328" customWidth="1"/>
    <col min="13575" max="13575" width="13.140625" style="328" customWidth="1"/>
    <col min="13576" max="13576" width="3.140625" style="328" customWidth="1"/>
    <col min="13577" max="13577" width="12.7109375" style="328" customWidth="1"/>
    <col min="13578" max="13578" width="7.5703125" style="328" customWidth="1"/>
    <col min="13579" max="13579" width="8" style="328" customWidth="1"/>
    <col min="13580" max="13580" width="8.28515625" style="328" customWidth="1"/>
    <col min="13581" max="13593" width="0" style="328" hidden="1" customWidth="1"/>
    <col min="13594" max="13594" width="0.28515625" style="328" customWidth="1"/>
    <col min="13595" max="13595" width="10.28515625" style="328" customWidth="1"/>
    <col min="13596" max="13824" width="9.140625" style="328"/>
    <col min="13825" max="13825" width="9.140625" style="328" customWidth="1"/>
    <col min="13826" max="13826" width="4.140625" style="328" customWidth="1"/>
    <col min="13827" max="13827" width="7.7109375" style="328" customWidth="1"/>
    <col min="13828" max="13828" width="4.140625" style="328" customWidth="1"/>
    <col min="13829" max="13829" width="13.140625" style="328" customWidth="1"/>
    <col min="13830" max="13830" width="6.7109375" style="328" customWidth="1"/>
    <col min="13831" max="13831" width="13.140625" style="328" customWidth="1"/>
    <col min="13832" max="13832" width="3.140625" style="328" customWidth="1"/>
    <col min="13833" max="13833" width="12.7109375" style="328" customWidth="1"/>
    <col min="13834" max="13834" width="7.5703125" style="328" customWidth="1"/>
    <col min="13835" max="13835" width="8" style="328" customWidth="1"/>
    <col min="13836" max="13836" width="8.28515625" style="328" customWidth="1"/>
    <col min="13837" max="13849" width="0" style="328" hidden="1" customWidth="1"/>
    <col min="13850" max="13850" width="0.28515625" style="328" customWidth="1"/>
    <col min="13851" max="13851" width="10.28515625" style="328" customWidth="1"/>
    <col min="13852" max="14080" width="9.140625" style="328"/>
    <col min="14081" max="14081" width="9.140625" style="328" customWidth="1"/>
    <col min="14082" max="14082" width="4.140625" style="328" customWidth="1"/>
    <col min="14083" max="14083" width="7.7109375" style="328" customWidth="1"/>
    <col min="14084" max="14084" width="4.140625" style="328" customWidth="1"/>
    <col min="14085" max="14085" width="13.140625" style="328" customWidth="1"/>
    <col min="14086" max="14086" width="6.7109375" style="328" customWidth="1"/>
    <col min="14087" max="14087" width="13.140625" style="328" customWidth="1"/>
    <col min="14088" max="14088" width="3.140625" style="328" customWidth="1"/>
    <col min="14089" max="14089" width="12.7109375" style="328" customWidth="1"/>
    <col min="14090" max="14090" width="7.5703125" style="328" customWidth="1"/>
    <col min="14091" max="14091" width="8" style="328" customWidth="1"/>
    <col min="14092" max="14092" width="8.28515625" style="328" customWidth="1"/>
    <col min="14093" max="14105" width="0" style="328" hidden="1" customWidth="1"/>
    <col min="14106" max="14106" width="0.28515625" style="328" customWidth="1"/>
    <col min="14107" max="14107" width="10.28515625" style="328" customWidth="1"/>
    <col min="14108" max="14336" width="9.140625" style="328"/>
    <col min="14337" max="14337" width="9.140625" style="328" customWidth="1"/>
    <col min="14338" max="14338" width="4.140625" style="328" customWidth="1"/>
    <col min="14339" max="14339" width="7.7109375" style="328" customWidth="1"/>
    <col min="14340" max="14340" width="4.140625" style="328" customWidth="1"/>
    <col min="14341" max="14341" width="13.140625" style="328" customWidth="1"/>
    <col min="14342" max="14342" width="6.7109375" style="328" customWidth="1"/>
    <col min="14343" max="14343" width="13.140625" style="328" customWidth="1"/>
    <col min="14344" max="14344" width="3.140625" style="328" customWidth="1"/>
    <col min="14345" max="14345" width="12.7109375" style="328" customWidth="1"/>
    <col min="14346" max="14346" width="7.5703125" style="328" customWidth="1"/>
    <col min="14347" max="14347" width="8" style="328" customWidth="1"/>
    <col min="14348" max="14348" width="8.28515625" style="328" customWidth="1"/>
    <col min="14349" max="14361" width="0" style="328" hidden="1" customWidth="1"/>
    <col min="14362" max="14362" width="0.28515625" style="328" customWidth="1"/>
    <col min="14363" max="14363" width="10.28515625" style="328" customWidth="1"/>
    <col min="14364" max="14592" width="9.140625" style="328"/>
    <col min="14593" max="14593" width="9.140625" style="328" customWidth="1"/>
    <col min="14594" max="14594" width="4.140625" style="328" customWidth="1"/>
    <col min="14595" max="14595" width="7.7109375" style="328" customWidth="1"/>
    <col min="14596" max="14596" width="4.140625" style="328" customWidth="1"/>
    <col min="14597" max="14597" width="13.140625" style="328" customWidth="1"/>
    <col min="14598" max="14598" width="6.7109375" style="328" customWidth="1"/>
    <col min="14599" max="14599" width="13.140625" style="328" customWidth="1"/>
    <col min="14600" max="14600" width="3.140625" style="328" customWidth="1"/>
    <col min="14601" max="14601" width="12.7109375" style="328" customWidth="1"/>
    <col min="14602" max="14602" width="7.5703125" style="328" customWidth="1"/>
    <col min="14603" max="14603" width="8" style="328" customWidth="1"/>
    <col min="14604" max="14604" width="8.28515625" style="328" customWidth="1"/>
    <col min="14605" max="14617" width="0" style="328" hidden="1" customWidth="1"/>
    <col min="14618" max="14618" width="0.28515625" style="328" customWidth="1"/>
    <col min="14619" max="14619" width="10.28515625" style="328" customWidth="1"/>
    <col min="14620" max="14848" width="9.140625" style="328"/>
    <col min="14849" max="14849" width="9.140625" style="328" customWidth="1"/>
    <col min="14850" max="14850" width="4.140625" style="328" customWidth="1"/>
    <col min="14851" max="14851" width="7.7109375" style="328" customWidth="1"/>
    <col min="14852" max="14852" width="4.140625" style="328" customWidth="1"/>
    <col min="14853" max="14853" width="13.140625" style="328" customWidth="1"/>
    <col min="14854" max="14854" width="6.7109375" style="328" customWidth="1"/>
    <col min="14855" max="14855" width="13.140625" style="328" customWidth="1"/>
    <col min="14856" max="14856" width="3.140625" style="328" customWidth="1"/>
    <col min="14857" max="14857" width="12.7109375" style="328" customWidth="1"/>
    <col min="14858" max="14858" width="7.5703125" style="328" customWidth="1"/>
    <col min="14859" max="14859" width="8" style="328" customWidth="1"/>
    <col min="14860" max="14860" width="8.28515625" style="328" customWidth="1"/>
    <col min="14861" max="14873" width="0" style="328" hidden="1" customWidth="1"/>
    <col min="14874" max="14874" width="0.28515625" style="328" customWidth="1"/>
    <col min="14875" max="14875" width="10.28515625" style="328" customWidth="1"/>
    <col min="14876" max="15104" width="9.140625" style="328"/>
    <col min="15105" max="15105" width="9.140625" style="328" customWidth="1"/>
    <col min="15106" max="15106" width="4.140625" style="328" customWidth="1"/>
    <col min="15107" max="15107" width="7.7109375" style="328" customWidth="1"/>
    <col min="15108" max="15108" width="4.140625" style="328" customWidth="1"/>
    <col min="15109" max="15109" width="13.140625" style="328" customWidth="1"/>
    <col min="15110" max="15110" width="6.7109375" style="328" customWidth="1"/>
    <col min="15111" max="15111" width="13.140625" style="328" customWidth="1"/>
    <col min="15112" max="15112" width="3.140625" style="328" customWidth="1"/>
    <col min="15113" max="15113" width="12.7109375" style="328" customWidth="1"/>
    <col min="15114" max="15114" width="7.5703125" style="328" customWidth="1"/>
    <col min="15115" max="15115" width="8" style="328" customWidth="1"/>
    <col min="15116" max="15116" width="8.28515625" style="328" customWidth="1"/>
    <col min="15117" max="15129" width="0" style="328" hidden="1" customWidth="1"/>
    <col min="15130" max="15130" width="0.28515625" style="328" customWidth="1"/>
    <col min="15131" max="15131" width="10.28515625" style="328" customWidth="1"/>
    <col min="15132" max="15360" width="9.140625" style="328"/>
    <col min="15361" max="15361" width="9.140625" style="328" customWidth="1"/>
    <col min="15362" max="15362" width="4.140625" style="328" customWidth="1"/>
    <col min="15363" max="15363" width="7.7109375" style="328" customWidth="1"/>
    <col min="15364" max="15364" width="4.140625" style="328" customWidth="1"/>
    <col min="15365" max="15365" width="13.140625" style="328" customWidth="1"/>
    <col min="15366" max="15366" width="6.7109375" style="328" customWidth="1"/>
    <col min="15367" max="15367" width="13.140625" style="328" customWidth="1"/>
    <col min="15368" max="15368" width="3.140625" style="328" customWidth="1"/>
    <col min="15369" max="15369" width="12.7109375" style="328" customWidth="1"/>
    <col min="15370" max="15370" width="7.5703125" style="328" customWidth="1"/>
    <col min="15371" max="15371" width="8" style="328" customWidth="1"/>
    <col min="15372" max="15372" width="8.28515625" style="328" customWidth="1"/>
    <col min="15373" max="15385" width="0" style="328" hidden="1" customWidth="1"/>
    <col min="15386" max="15386" width="0.28515625" style="328" customWidth="1"/>
    <col min="15387" max="15387" width="10.28515625" style="328" customWidth="1"/>
    <col min="15388" max="15616" width="9.140625" style="328"/>
    <col min="15617" max="15617" width="9.140625" style="328" customWidth="1"/>
    <col min="15618" max="15618" width="4.140625" style="328" customWidth="1"/>
    <col min="15619" max="15619" width="7.7109375" style="328" customWidth="1"/>
    <col min="15620" max="15620" width="4.140625" style="328" customWidth="1"/>
    <col min="15621" max="15621" width="13.140625" style="328" customWidth="1"/>
    <col min="15622" max="15622" width="6.7109375" style="328" customWidth="1"/>
    <col min="15623" max="15623" width="13.140625" style="328" customWidth="1"/>
    <col min="15624" max="15624" width="3.140625" style="328" customWidth="1"/>
    <col min="15625" max="15625" width="12.7109375" style="328" customWidth="1"/>
    <col min="15626" max="15626" width="7.5703125" style="328" customWidth="1"/>
    <col min="15627" max="15627" width="8" style="328" customWidth="1"/>
    <col min="15628" max="15628" width="8.28515625" style="328" customWidth="1"/>
    <col min="15629" max="15641" width="0" style="328" hidden="1" customWidth="1"/>
    <col min="15642" max="15642" width="0.28515625" style="328" customWidth="1"/>
    <col min="15643" max="15643" width="10.28515625" style="328" customWidth="1"/>
    <col min="15644" max="15872" width="9.140625" style="328"/>
    <col min="15873" max="15873" width="9.140625" style="328" customWidth="1"/>
    <col min="15874" max="15874" width="4.140625" style="328" customWidth="1"/>
    <col min="15875" max="15875" width="7.7109375" style="328" customWidth="1"/>
    <col min="15876" max="15876" width="4.140625" style="328" customWidth="1"/>
    <col min="15877" max="15877" width="13.140625" style="328" customWidth="1"/>
    <col min="15878" max="15878" width="6.7109375" style="328" customWidth="1"/>
    <col min="15879" max="15879" width="13.140625" style="328" customWidth="1"/>
    <col min="15880" max="15880" width="3.140625" style="328" customWidth="1"/>
    <col min="15881" max="15881" width="12.7109375" style="328" customWidth="1"/>
    <col min="15882" max="15882" width="7.5703125" style="328" customWidth="1"/>
    <col min="15883" max="15883" width="8" style="328" customWidth="1"/>
    <col min="15884" max="15884" width="8.28515625" style="328" customWidth="1"/>
    <col min="15885" max="15897" width="0" style="328" hidden="1" customWidth="1"/>
    <col min="15898" max="15898" width="0.28515625" style="328" customWidth="1"/>
    <col min="15899" max="15899" width="10.28515625" style="328" customWidth="1"/>
    <col min="15900" max="16128" width="9.140625" style="328"/>
    <col min="16129" max="16129" width="9.140625" style="328" customWidth="1"/>
    <col min="16130" max="16130" width="4.140625" style="328" customWidth="1"/>
    <col min="16131" max="16131" width="7.7109375" style="328" customWidth="1"/>
    <col min="16132" max="16132" width="4.140625" style="328" customWidth="1"/>
    <col min="16133" max="16133" width="13.140625" style="328" customWidth="1"/>
    <col min="16134" max="16134" width="6.7109375" style="328" customWidth="1"/>
    <col min="16135" max="16135" width="13.140625" style="328" customWidth="1"/>
    <col min="16136" max="16136" width="3.140625" style="328" customWidth="1"/>
    <col min="16137" max="16137" width="12.7109375" style="328" customWidth="1"/>
    <col min="16138" max="16138" width="7.5703125" style="328" customWidth="1"/>
    <col min="16139" max="16139" width="8" style="328" customWidth="1"/>
    <col min="16140" max="16140" width="8.28515625" style="328" customWidth="1"/>
    <col min="16141" max="16153" width="0" style="328" hidden="1" customWidth="1"/>
    <col min="16154" max="16154" width="0.28515625" style="328" customWidth="1"/>
    <col min="16155" max="16155" width="10.28515625" style="328" customWidth="1"/>
    <col min="16156" max="16384" width="9.140625" style="328"/>
  </cols>
  <sheetData>
    <row r="1" spans="1:25" ht="27.75" x14ac:dyDescent="0.55000000000000004">
      <c r="A1" s="700" t="s">
        <v>130</v>
      </c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327"/>
    </row>
    <row r="2" spans="1:25" s="331" customFormat="1" x14ac:dyDescent="0.55000000000000004">
      <c r="A2" s="330" t="s">
        <v>67</v>
      </c>
      <c r="C2" s="457" t="str">
        <f>+'1.แบบกรอกรายละเอียด'!B3</f>
        <v>ปรับปรุงซ่อมแซมอาคารเรียน ป.1 ซ</v>
      </c>
      <c r="D2" s="457"/>
      <c r="E2" s="457"/>
      <c r="F2" s="457"/>
      <c r="M2" s="332">
        <f>P14</f>
        <v>1.3073999999999999</v>
      </c>
      <c r="N2" s="333"/>
      <c r="Q2" s="333"/>
      <c r="U2" s="334"/>
    </row>
    <row r="3" spans="1:25" s="331" customFormat="1" x14ac:dyDescent="0.55000000000000004">
      <c r="A3" s="330" t="s">
        <v>0</v>
      </c>
      <c r="C3" s="312" t="str">
        <f>+'1.แบบกรอกรายละเอียด'!B4</f>
        <v>โรงเรียนบ้านเด็กสมบูรณ์  ตำบลกุดชุม  อำเภอกุดชุม  จังหวัดยโสธร</v>
      </c>
      <c r="D3" s="312"/>
      <c r="E3" s="312"/>
      <c r="F3" s="312"/>
      <c r="J3" s="335"/>
      <c r="K3" s="701"/>
      <c r="L3" s="701"/>
      <c r="N3" s="336"/>
      <c r="O3" s="337"/>
      <c r="Q3" s="333"/>
      <c r="U3" s="334"/>
    </row>
    <row r="4" spans="1:25" s="331" customFormat="1" x14ac:dyDescent="0.55000000000000004">
      <c r="A4" s="330" t="s">
        <v>1</v>
      </c>
      <c r="B4" s="702" t="str">
        <f>+'1.แบบกรอกรายละเอียด'!B5</f>
        <v>สพป.ยโสธร เขต 2</v>
      </c>
      <c r="C4" s="702"/>
      <c r="D4" s="702"/>
      <c r="E4" s="702"/>
      <c r="F4" s="702"/>
      <c r="G4" s="702"/>
      <c r="H4" s="702"/>
      <c r="I4" s="702"/>
      <c r="J4" s="702"/>
      <c r="K4" s="702"/>
      <c r="L4" s="702"/>
      <c r="N4" s="333"/>
      <c r="Q4" s="333"/>
      <c r="U4" s="334"/>
    </row>
    <row r="5" spans="1:25" s="331" customFormat="1" ht="24.75" thickBot="1" x14ac:dyDescent="0.6">
      <c r="A5" s="703"/>
      <c r="B5" s="703"/>
      <c r="C5" s="703"/>
      <c r="D5" s="703"/>
      <c r="E5" s="703"/>
      <c r="F5" s="703"/>
      <c r="G5" s="703"/>
      <c r="H5" s="703"/>
      <c r="I5" s="703"/>
      <c r="J5" s="703"/>
      <c r="K5" s="703"/>
      <c r="L5" s="703"/>
      <c r="N5" s="333"/>
      <c r="Q5" s="333"/>
      <c r="U5" s="334"/>
    </row>
    <row r="6" spans="1:25" x14ac:dyDescent="0.55000000000000004">
      <c r="A6" s="704" t="s">
        <v>131</v>
      </c>
      <c r="B6" s="705"/>
      <c r="C6" s="705"/>
      <c r="D6" s="705"/>
      <c r="E6" s="705"/>
      <c r="F6" s="705"/>
      <c r="G6" s="705"/>
      <c r="H6" s="705"/>
      <c r="I6" s="705"/>
      <c r="J6" s="705"/>
      <c r="K6" s="338" t="s">
        <v>134</v>
      </c>
      <c r="L6" s="708" t="s">
        <v>135</v>
      </c>
    </row>
    <row r="7" spans="1:25" ht="24.75" thickBot="1" x14ac:dyDescent="0.6">
      <c r="A7" s="706"/>
      <c r="B7" s="707"/>
      <c r="C7" s="707"/>
      <c r="D7" s="707"/>
      <c r="E7" s="707"/>
      <c r="F7" s="707"/>
      <c r="G7" s="707"/>
      <c r="H7" s="707"/>
      <c r="I7" s="707"/>
      <c r="J7" s="707"/>
      <c r="K7" s="339" t="s">
        <v>136</v>
      </c>
      <c r="L7" s="709"/>
      <c r="U7" s="329">
        <v>0</v>
      </c>
      <c r="V7" s="328">
        <v>1.3073999999999999</v>
      </c>
      <c r="X7" s="328">
        <v>0</v>
      </c>
      <c r="Y7" s="329">
        <v>500000</v>
      </c>
    </row>
    <row r="8" spans="1:25" x14ac:dyDescent="0.55000000000000004">
      <c r="A8" s="710"/>
      <c r="B8" s="712" t="s">
        <v>132</v>
      </c>
      <c r="C8" s="712"/>
      <c r="D8" s="712"/>
      <c r="E8" s="712"/>
      <c r="F8" s="712"/>
      <c r="G8" s="712"/>
      <c r="H8" s="712"/>
      <c r="I8" s="712"/>
      <c r="J8" s="340">
        <v>0</v>
      </c>
      <c r="K8" s="341" t="s">
        <v>137</v>
      </c>
      <c r="L8" s="342">
        <v>1.3090999999999999</v>
      </c>
      <c r="P8" s="329"/>
      <c r="Q8" s="327"/>
      <c r="U8" s="343">
        <v>500000</v>
      </c>
      <c r="V8" s="344">
        <v>1.3073999999999999</v>
      </c>
      <c r="X8" s="343">
        <v>500000</v>
      </c>
      <c r="Y8" s="345">
        <v>1000000</v>
      </c>
    </row>
    <row r="9" spans="1:25" x14ac:dyDescent="0.55000000000000004">
      <c r="A9" s="710"/>
      <c r="B9" s="712" t="s">
        <v>133</v>
      </c>
      <c r="C9" s="712"/>
      <c r="D9" s="712"/>
      <c r="E9" s="712"/>
      <c r="F9" s="712"/>
      <c r="G9" s="712"/>
      <c r="H9" s="712"/>
      <c r="I9" s="712"/>
      <c r="J9" s="340">
        <v>0</v>
      </c>
      <c r="K9" s="346">
        <v>1</v>
      </c>
      <c r="L9" s="347">
        <v>1.3067</v>
      </c>
      <c r="U9" s="345">
        <v>1000000</v>
      </c>
      <c r="V9" s="348">
        <v>1.3049999999999999</v>
      </c>
      <c r="X9" s="345">
        <v>1000000</v>
      </c>
      <c r="Y9" s="345">
        <v>2000000</v>
      </c>
    </row>
    <row r="10" spans="1:25" s="350" customFormat="1" x14ac:dyDescent="0.55000000000000004">
      <c r="A10" s="710"/>
      <c r="B10" s="712" t="s">
        <v>29</v>
      </c>
      <c r="C10" s="712"/>
      <c r="D10" s="712"/>
      <c r="E10" s="712"/>
      <c r="F10" s="712"/>
      <c r="G10" s="712"/>
      <c r="H10" s="712"/>
      <c r="I10" s="712"/>
      <c r="J10" s="340">
        <v>0.06</v>
      </c>
      <c r="K10" s="346">
        <v>2</v>
      </c>
      <c r="L10" s="349">
        <v>1.3050999999999999</v>
      </c>
      <c r="N10" s="328" t="s">
        <v>138</v>
      </c>
      <c r="O10" s="351"/>
      <c r="P10" s="351">
        <f>H17</f>
        <v>250000</v>
      </c>
      <c r="Q10" s="328"/>
      <c r="S10" s="352"/>
      <c r="U10" s="345">
        <v>2000000</v>
      </c>
      <c r="V10" s="353">
        <v>1.3035000000000001</v>
      </c>
      <c r="X10" s="345">
        <v>2000000</v>
      </c>
      <c r="Y10" s="345">
        <v>5000000</v>
      </c>
    </row>
    <row r="11" spans="1:25" s="350" customFormat="1" x14ac:dyDescent="0.55000000000000004">
      <c r="A11" s="711"/>
      <c r="B11" s="713" t="s">
        <v>139</v>
      </c>
      <c r="C11" s="713"/>
      <c r="D11" s="713"/>
      <c r="E11" s="713"/>
      <c r="F11" s="713"/>
      <c r="G11" s="713"/>
      <c r="H11" s="713"/>
      <c r="I11" s="713"/>
      <c r="J11" s="354">
        <v>7.0000000000000007E-2</v>
      </c>
      <c r="K11" s="346">
        <v>5</v>
      </c>
      <c r="L11" s="349">
        <v>1.302</v>
      </c>
      <c r="N11" s="328" t="s">
        <v>140</v>
      </c>
      <c r="P11" s="355">
        <f>VLOOKUP(H17,U7:V31,1)</f>
        <v>0</v>
      </c>
      <c r="Q11" s="328" t="s">
        <v>141</v>
      </c>
      <c r="R11" s="356">
        <f>IF(H17&lt;500000,0,VLOOKUP(P11,U7:V31,2))</f>
        <v>0</v>
      </c>
      <c r="U11" s="345">
        <v>5000000</v>
      </c>
      <c r="V11" s="353">
        <v>1.3003</v>
      </c>
      <c r="X11" s="345">
        <v>5000000</v>
      </c>
      <c r="Y11" s="357">
        <v>10000000</v>
      </c>
    </row>
    <row r="12" spans="1:25" s="350" customFormat="1" x14ac:dyDescent="0.55000000000000004">
      <c r="A12" s="694" t="s">
        <v>142</v>
      </c>
      <c r="B12" s="695"/>
      <c r="C12" s="695"/>
      <c r="D12" s="695"/>
      <c r="E12" s="695"/>
      <c r="F12" s="695"/>
      <c r="G12" s="695"/>
      <c r="H12" s="695"/>
      <c r="I12" s="695"/>
      <c r="J12" s="696"/>
      <c r="K12" s="358">
        <v>10</v>
      </c>
      <c r="L12" s="359">
        <v>1.296</v>
      </c>
      <c r="N12" s="328" t="s">
        <v>143</v>
      </c>
      <c r="P12" s="355">
        <f>VLOOKUP(P11,X7:Y31,2)</f>
        <v>500000</v>
      </c>
      <c r="Q12" s="328" t="s">
        <v>144</v>
      </c>
      <c r="R12" s="356">
        <f>IF(H17&gt;500000000,"",VLOOKUP(P12,U7:V31,2))</f>
        <v>1.3073999999999999</v>
      </c>
      <c r="U12" s="357">
        <v>10000000</v>
      </c>
      <c r="V12" s="360">
        <v>1.2943</v>
      </c>
      <c r="X12" s="357">
        <v>10000000</v>
      </c>
      <c r="Y12" s="357">
        <v>15000000</v>
      </c>
    </row>
    <row r="13" spans="1:25" s="350" customFormat="1" x14ac:dyDescent="0.55000000000000004">
      <c r="A13" s="697"/>
      <c r="B13" s="698"/>
      <c r="C13" s="698"/>
      <c r="D13" s="698"/>
      <c r="E13" s="698"/>
      <c r="F13" s="698"/>
      <c r="G13" s="698"/>
      <c r="H13" s="698"/>
      <c r="I13" s="698"/>
      <c r="J13" s="699"/>
      <c r="K13" s="358">
        <v>15</v>
      </c>
      <c r="L13" s="359">
        <v>1.2594000000000001</v>
      </c>
      <c r="N13" s="328"/>
      <c r="Q13" s="328"/>
      <c r="U13" s="357">
        <v>15000000</v>
      </c>
      <c r="V13" s="360">
        <v>1.2594000000000001</v>
      </c>
      <c r="X13" s="357">
        <v>15000000</v>
      </c>
      <c r="Y13" s="345">
        <v>20000000</v>
      </c>
    </row>
    <row r="14" spans="1:25" s="350" customFormat="1" x14ac:dyDescent="0.55000000000000004">
      <c r="A14" s="681" t="s">
        <v>145</v>
      </c>
      <c r="B14" s="682"/>
      <c r="C14" s="682"/>
      <c r="D14" s="682"/>
      <c r="E14" s="687" t="s">
        <v>146</v>
      </c>
      <c r="F14" s="690" t="s">
        <v>147</v>
      </c>
      <c r="G14" s="682"/>
      <c r="H14" s="682"/>
      <c r="I14" s="687" t="s">
        <v>148</v>
      </c>
      <c r="J14" s="691"/>
      <c r="K14" s="346">
        <v>20</v>
      </c>
      <c r="L14" s="359">
        <v>1.2518</v>
      </c>
      <c r="N14" s="328" t="s">
        <v>149</v>
      </c>
      <c r="P14" s="361">
        <f>IF(H17&gt;500000000,V31,IF(H17&lt;500000,V8,(A23-((C23-E23)*(G23-I23))/(E24-G24))))</f>
        <v>1.3073999999999999</v>
      </c>
      <c r="Q14" s="328"/>
      <c r="U14" s="345">
        <v>20000000</v>
      </c>
      <c r="V14" s="360">
        <v>1.2518</v>
      </c>
      <c r="X14" s="345">
        <v>20000000</v>
      </c>
      <c r="Y14" s="345">
        <v>25000000</v>
      </c>
    </row>
    <row r="15" spans="1:25" s="350" customFormat="1" x14ac:dyDescent="0.55000000000000004">
      <c r="A15" s="683"/>
      <c r="B15" s="684"/>
      <c r="C15" s="684"/>
      <c r="D15" s="684"/>
      <c r="E15" s="688"/>
      <c r="F15" s="686"/>
      <c r="G15" s="686"/>
      <c r="H15" s="686"/>
      <c r="I15" s="688"/>
      <c r="J15" s="676"/>
      <c r="K15" s="346">
        <v>25</v>
      </c>
      <c r="L15" s="349">
        <v>1.2248000000000001</v>
      </c>
      <c r="N15" s="328"/>
      <c r="Q15" s="328" t="s">
        <v>66</v>
      </c>
      <c r="U15" s="345">
        <v>25000000</v>
      </c>
      <c r="V15" s="353">
        <v>1.2248000000000001</v>
      </c>
      <c r="X15" s="345">
        <v>25000000</v>
      </c>
      <c r="Y15" s="345">
        <v>30000000</v>
      </c>
    </row>
    <row r="16" spans="1:25" s="350" customFormat="1" x14ac:dyDescent="0.55000000000000004">
      <c r="A16" s="685"/>
      <c r="B16" s="686"/>
      <c r="C16" s="686"/>
      <c r="D16" s="686"/>
      <c r="E16" s="689"/>
      <c r="F16" s="693" t="s">
        <v>150</v>
      </c>
      <c r="G16" s="693"/>
      <c r="H16" s="693"/>
      <c r="I16" s="689"/>
      <c r="J16" s="692"/>
      <c r="K16" s="346">
        <v>30</v>
      </c>
      <c r="L16" s="349">
        <v>1.2163999999999999</v>
      </c>
      <c r="N16" s="328"/>
      <c r="Q16" s="328"/>
      <c r="R16" s="350" t="s">
        <v>66</v>
      </c>
      <c r="U16" s="345">
        <v>30000000</v>
      </c>
      <c r="V16" s="353">
        <v>1.2163999999999999</v>
      </c>
      <c r="X16" s="345">
        <v>30000000</v>
      </c>
      <c r="Y16" s="345">
        <v>40000000</v>
      </c>
    </row>
    <row r="17" spans="1:25" s="350" customFormat="1" x14ac:dyDescent="0.55000000000000004">
      <c r="A17" s="669" t="s">
        <v>151</v>
      </c>
      <c r="B17" s="362" t="s">
        <v>152</v>
      </c>
      <c r="C17" s="362"/>
      <c r="D17" s="362"/>
      <c r="E17" s="362"/>
      <c r="F17" s="362"/>
      <c r="G17" s="363" t="s">
        <v>153</v>
      </c>
      <c r="H17" s="672">
        <v>250000</v>
      </c>
      <c r="I17" s="672"/>
      <c r="J17" s="673"/>
      <c r="K17" s="346">
        <v>40</v>
      </c>
      <c r="L17" s="349">
        <v>1.2161</v>
      </c>
      <c r="N17" s="328"/>
      <c r="Q17" s="328"/>
      <c r="U17" s="345">
        <v>40000000</v>
      </c>
      <c r="V17" s="353">
        <v>1.2161</v>
      </c>
      <c r="X17" s="345">
        <v>40000000</v>
      </c>
      <c r="Y17" s="345">
        <v>50000000</v>
      </c>
    </row>
    <row r="18" spans="1:25" s="350" customFormat="1" x14ac:dyDescent="0.55000000000000004">
      <c r="A18" s="670"/>
      <c r="B18" s="364" t="s">
        <v>154</v>
      </c>
      <c r="C18" s="364"/>
      <c r="D18" s="364"/>
      <c r="E18" s="364"/>
      <c r="F18" s="364"/>
      <c r="G18" s="365" t="s">
        <v>153</v>
      </c>
      <c r="H18" s="674">
        <f>IF(P11=0,0,P11)</f>
        <v>0</v>
      </c>
      <c r="I18" s="675"/>
      <c r="J18" s="676"/>
      <c r="K18" s="346">
        <v>50</v>
      </c>
      <c r="L18" s="349">
        <v>1.2159</v>
      </c>
      <c r="N18" s="328"/>
      <c r="Q18" s="328"/>
      <c r="U18" s="345">
        <v>50000000</v>
      </c>
      <c r="V18" s="353">
        <v>1.2159</v>
      </c>
      <c r="X18" s="345">
        <v>50000000</v>
      </c>
      <c r="Y18" s="345">
        <v>60000000</v>
      </c>
    </row>
    <row r="19" spans="1:25" s="350" customFormat="1" x14ac:dyDescent="0.55000000000000004">
      <c r="A19" s="670"/>
      <c r="B19" s="364" t="s">
        <v>155</v>
      </c>
      <c r="C19" s="364"/>
      <c r="D19" s="364"/>
      <c r="E19" s="364"/>
      <c r="F19" s="364"/>
      <c r="G19" s="365" t="s">
        <v>153</v>
      </c>
      <c r="H19" s="674">
        <f>P12</f>
        <v>500000</v>
      </c>
      <c r="I19" s="675"/>
      <c r="J19" s="676"/>
      <c r="K19" s="346">
        <v>60</v>
      </c>
      <c r="L19" s="349">
        <v>1.2060999999999999</v>
      </c>
      <c r="N19" s="328"/>
      <c r="Q19" s="328"/>
      <c r="U19" s="345">
        <v>60000000</v>
      </c>
      <c r="V19" s="353">
        <v>1.2060999999999999</v>
      </c>
      <c r="X19" s="345">
        <v>60000000</v>
      </c>
      <c r="Y19" s="345">
        <v>70000000</v>
      </c>
    </row>
    <row r="20" spans="1:25" s="350" customFormat="1" x14ac:dyDescent="0.55000000000000004">
      <c r="A20" s="670"/>
      <c r="B20" s="364" t="s">
        <v>156</v>
      </c>
      <c r="C20" s="364"/>
      <c r="D20" s="364"/>
      <c r="E20" s="364"/>
      <c r="F20" s="364"/>
      <c r="G20" s="365" t="s">
        <v>153</v>
      </c>
      <c r="H20" s="677">
        <f>R11</f>
        <v>0</v>
      </c>
      <c r="I20" s="677"/>
      <c r="J20" s="678"/>
      <c r="K20" s="346">
        <v>70</v>
      </c>
      <c r="L20" s="349">
        <v>1.2050000000000001</v>
      </c>
      <c r="N20" s="328"/>
      <c r="Q20" s="328"/>
      <c r="U20" s="345">
        <v>70000000</v>
      </c>
      <c r="V20" s="353">
        <v>1.2050000000000001</v>
      </c>
      <c r="X20" s="345">
        <v>70000000</v>
      </c>
      <c r="Y20" s="345">
        <v>80000000</v>
      </c>
    </row>
    <row r="21" spans="1:25" s="350" customFormat="1" x14ac:dyDescent="0.55000000000000004">
      <c r="A21" s="671"/>
      <c r="B21" s="366" t="s">
        <v>157</v>
      </c>
      <c r="C21" s="366"/>
      <c r="D21" s="366"/>
      <c r="E21" s="366"/>
      <c r="F21" s="366"/>
      <c r="G21" s="367" t="s">
        <v>153</v>
      </c>
      <c r="H21" s="679">
        <f>R12</f>
        <v>1.3073999999999999</v>
      </c>
      <c r="I21" s="679"/>
      <c r="J21" s="680"/>
      <c r="K21" s="346">
        <v>80</v>
      </c>
      <c r="L21" s="349">
        <v>1.2050000000000001</v>
      </c>
      <c r="N21" s="328"/>
      <c r="Q21" s="328"/>
      <c r="U21" s="345">
        <v>80000000</v>
      </c>
      <c r="V21" s="353">
        <v>1.2050000000000001</v>
      </c>
      <c r="X21" s="345">
        <v>80000000</v>
      </c>
      <c r="Y21" s="345">
        <v>90000000</v>
      </c>
    </row>
    <row r="22" spans="1:25" s="350" customFormat="1" x14ac:dyDescent="0.55000000000000004">
      <c r="A22" s="368"/>
      <c r="B22" s="369" t="s">
        <v>158</v>
      </c>
      <c r="C22" s="370"/>
      <c r="D22" s="370"/>
      <c r="E22" s="370"/>
      <c r="F22" s="370"/>
      <c r="G22" s="370"/>
      <c r="H22" s="370"/>
      <c r="I22" s="370"/>
      <c r="J22" s="371"/>
      <c r="K22" s="346">
        <v>90</v>
      </c>
      <c r="L22" s="349">
        <v>1.2049000000000001</v>
      </c>
      <c r="N22" s="328"/>
      <c r="Q22" s="328"/>
      <c r="U22" s="345">
        <v>90000000</v>
      </c>
      <c r="V22" s="353">
        <v>1.2049000000000001</v>
      </c>
      <c r="X22" s="345">
        <v>90000000</v>
      </c>
      <c r="Y22" s="345">
        <v>100000000</v>
      </c>
    </row>
    <row r="23" spans="1:25" s="350" customFormat="1" x14ac:dyDescent="0.55000000000000004">
      <c r="A23" s="372">
        <f>R11</f>
        <v>0</v>
      </c>
      <c r="B23" s="373" t="s">
        <v>159</v>
      </c>
      <c r="C23" s="374">
        <f>R11</f>
        <v>0</v>
      </c>
      <c r="D23" s="374" t="s">
        <v>160</v>
      </c>
      <c r="E23" s="375">
        <f>R12</f>
        <v>1.3073999999999999</v>
      </c>
      <c r="F23" s="376" t="s">
        <v>161</v>
      </c>
      <c r="G23" s="376">
        <f>P10</f>
        <v>250000</v>
      </c>
      <c r="H23" s="376" t="s">
        <v>160</v>
      </c>
      <c r="I23" s="377">
        <f>P11</f>
        <v>0</v>
      </c>
      <c r="J23" s="378" t="s">
        <v>162</v>
      </c>
      <c r="K23" s="346">
        <v>100</v>
      </c>
      <c r="L23" s="349">
        <v>1.2049000000000001</v>
      </c>
      <c r="N23" s="328"/>
      <c r="Q23" s="328"/>
      <c r="U23" s="345">
        <v>100000000</v>
      </c>
      <c r="V23" s="353">
        <v>1.2049000000000001</v>
      </c>
      <c r="X23" s="345">
        <v>100000000</v>
      </c>
      <c r="Y23" s="345">
        <v>150000000</v>
      </c>
    </row>
    <row r="24" spans="1:25" s="350" customFormat="1" x14ac:dyDescent="0.55000000000000004">
      <c r="A24" s="379"/>
      <c r="B24" s="380"/>
      <c r="C24" s="380"/>
      <c r="D24" s="373" t="s">
        <v>163</v>
      </c>
      <c r="E24" s="381">
        <f>P12</f>
        <v>500000</v>
      </c>
      <c r="F24" s="380" t="s">
        <v>160</v>
      </c>
      <c r="G24" s="381">
        <f>P11</f>
        <v>0</v>
      </c>
      <c r="H24" s="382" t="s">
        <v>162</v>
      </c>
      <c r="I24" s="380"/>
      <c r="J24" s="383"/>
      <c r="K24" s="346">
        <v>150</v>
      </c>
      <c r="L24" s="349">
        <v>1.2022999999999999</v>
      </c>
      <c r="N24" s="328"/>
      <c r="Q24" s="328"/>
      <c r="U24" s="345">
        <v>150000000</v>
      </c>
      <c r="V24" s="353">
        <v>1.2022999999999999</v>
      </c>
      <c r="X24" s="345">
        <v>150000000</v>
      </c>
      <c r="Y24" s="345">
        <v>200000000</v>
      </c>
    </row>
    <row r="25" spans="1:25" s="350" customFormat="1" x14ac:dyDescent="0.55000000000000004">
      <c r="A25" s="379"/>
      <c r="B25" s="384"/>
      <c r="C25" s="373"/>
      <c r="D25" s="373"/>
      <c r="E25" s="373"/>
      <c r="F25" s="385"/>
      <c r="G25" s="385"/>
      <c r="H25" s="385"/>
      <c r="I25" s="385"/>
      <c r="J25" s="386"/>
      <c r="K25" s="346">
        <v>200</v>
      </c>
      <c r="L25" s="349">
        <v>1.2022999999999999</v>
      </c>
      <c r="N25" s="328"/>
      <c r="Q25" s="328"/>
      <c r="R25" s="365"/>
      <c r="U25" s="345">
        <v>200000000</v>
      </c>
      <c r="V25" s="353">
        <v>1.2022999999999999</v>
      </c>
      <c r="X25" s="345">
        <v>200000000</v>
      </c>
      <c r="Y25" s="345">
        <v>250000000</v>
      </c>
    </row>
    <row r="26" spans="1:25" s="350" customFormat="1" x14ac:dyDescent="0.55000000000000004">
      <c r="A26" s="379"/>
      <c r="B26" s="380"/>
      <c r="C26" s="387" t="s">
        <v>164</v>
      </c>
      <c r="D26" s="380"/>
      <c r="E26" s="380"/>
      <c r="F26" s="380"/>
      <c r="G26" s="381">
        <f>H17</f>
        <v>250000</v>
      </c>
      <c r="H26" s="380"/>
      <c r="I26" s="382" t="s">
        <v>30</v>
      </c>
      <c r="J26" s="380"/>
      <c r="K26" s="346">
        <v>250</v>
      </c>
      <c r="L26" s="349">
        <v>1.2013</v>
      </c>
      <c r="N26" s="328"/>
      <c r="Q26" s="328"/>
      <c r="R26" s="365"/>
      <c r="U26" s="345">
        <v>250000000</v>
      </c>
      <c r="V26" s="353">
        <v>1.2013</v>
      </c>
      <c r="X26" s="345">
        <v>250000000</v>
      </c>
      <c r="Y26" s="345">
        <v>300000000</v>
      </c>
    </row>
    <row r="27" spans="1:25" s="350" customFormat="1" ht="24.75" thickBot="1" x14ac:dyDescent="0.6">
      <c r="A27" s="379"/>
      <c r="B27" s="388"/>
      <c r="C27" s="387" t="s">
        <v>165</v>
      </c>
      <c r="D27" s="388"/>
      <c r="E27" s="388"/>
      <c r="F27" s="388"/>
      <c r="G27" s="389">
        <f>P14</f>
        <v>1.3073999999999999</v>
      </c>
      <c r="H27" s="388"/>
      <c r="I27" s="388"/>
      <c r="J27" s="388"/>
      <c r="K27" s="346">
        <v>300</v>
      </c>
      <c r="L27" s="349">
        <v>1.1951000000000001</v>
      </c>
      <c r="N27" s="328"/>
      <c r="Q27" s="328"/>
      <c r="R27" s="365"/>
      <c r="U27" s="345">
        <v>300000000</v>
      </c>
      <c r="V27" s="353">
        <v>1.1951000000000001</v>
      </c>
      <c r="X27" s="345">
        <v>300000000</v>
      </c>
      <c r="Y27" s="345">
        <v>350000000</v>
      </c>
    </row>
    <row r="28" spans="1:25" s="350" customFormat="1" ht="24.75" thickTop="1" x14ac:dyDescent="0.55000000000000004">
      <c r="A28" s="379"/>
      <c r="B28" s="388"/>
      <c r="C28" s="388"/>
      <c r="D28" s="388"/>
      <c r="E28" s="388"/>
      <c r="F28" s="388"/>
      <c r="G28" s="388"/>
      <c r="H28" s="388"/>
      <c r="I28" s="388"/>
      <c r="J28" s="388"/>
      <c r="K28" s="346">
        <v>350</v>
      </c>
      <c r="L28" s="349">
        <v>1.1866000000000001</v>
      </c>
      <c r="N28" s="328"/>
      <c r="Q28" s="328"/>
      <c r="R28" s="390"/>
      <c r="U28" s="345">
        <v>350000000</v>
      </c>
      <c r="V28" s="353">
        <v>1.1866000000000001</v>
      </c>
      <c r="X28" s="345">
        <v>350000000</v>
      </c>
      <c r="Y28" s="345">
        <v>400000000</v>
      </c>
    </row>
    <row r="29" spans="1:25" s="350" customFormat="1" x14ac:dyDescent="0.55000000000000004">
      <c r="A29" s="391"/>
      <c r="B29" s="392"/>
      <c r="C29" s="392" t="s">
        <v>166</v>
      </c>
      <c r="D29" s="392"/>
      <c r="E29" s="392"/>
      <c r="F29" s="392"/>
      <c r="G29" s="393">
        <f>H17*G27</f>
        <v>326850</v>
      </c>
      <c r="H29" s="392"/>
      <c r="I29" s="392" t="s">
        <v>66</v>
      </c>
      <c r="J29" s="392"/>
      <c r="K29" s="346">
        <v>400</v>
      </c>
      <c r="L29" s="349">
        <v>1.1858</v>
      </c>
      <c r="N29" s="328"/>
      <c r="Q29" s="328"/>
      <c r="R29" s="365"/>
      <c r="U29" s="345">
        <v>400000000</v>
      </c>
      <c r="V29" s="353">
        <v>1.1858</v>
      </c>
      <c r="X29" s="345">
        <v>400000000</v>
      </c>
      <c r="Y29" s="345">
        <v>500000000</v>
      </c>
    </row>
    <row r="30" spans="1:25" s="350" customFormat="1" ht="24.75" thickBot="1" x14ac:dyDescent="0.6">
      <c r="A30" s="391"/>
      <c r="B30" s="392"/>
      <c r="C30" s="392"/>
      <c r="D30" s="392"/>
      <c r="E30" s="392"/>
      <c r="F30" s="392"/>
      <c r="G30" s="394">
        <f>ROUNDDOWN(G29,-3)</f>
        <v>326000</v>
      </c>
      <c r="H30" s="392"/>
      <c r="I30" s="392"/>
      <c r="J30" s="392"/>
      <c r="K30" s="346">
        <v>500</v>
      </c>
      <c r="L30" s="395">
        <v>1.1853</v>
      </c>
      <c r="N30" s="328"/>
      <c r="Q30" s="328"/>
      <c r="R30" s="365"/>
      <c r="U30" s="396">
        <v>500000000</v>
      </c>
      <c r="V30" s="397">
        <v>1.1853</v>
      </c>
      <c r="X30" s="345">
        <v>500000000</v>
      </c>
      <c r="Y30" s="398">
        <v>500000000</v>
      </c>
    </row>
    <row r="31" spans="1:25" s="350" customFormat="1" ht="25.5" thickTop="1" thickBot="1" x14ac:dyDescent="0.6">
      <c r="A31" s="399"/>
      <c r="B31" s="400"/>
      <c r="C31" s="400"/>
      <c r="D31" s="400"/>
      <c r="E31" s="400"/>
      <c r="F31" s="400"/>
      <c r="G31" s="400"/>
      <c r="H31" s="400"/>
      <c r="I31" s="400"/>
      <c r="J31" s="400"/>
      <c r="K31" s="401" t="s">
        <v>167</v>
      </c>
      <c r="L31" s="402">
        <v>1.1788000000000001</v>
      </c>
      <c r="N31" s="328"/>
      <c r="Q31" s="328"/>
      <c r="R31" s="365"/>
      <c r="U31" s="398">
        <v>500000000</v>
      </c>
      <c r="V31" s="344">
        <v>1.1788000000000001</v>
      </c>
      <c r="X31" s="398">
        <v>500000000</v>
      </c>
      <c r="Y31" s="385"/>
    </row>
    <row r="32" spans="1:25" ht="24.75" thickBot="1" x14ac:dyDescent="0.6">
      <c r="A32" s="350" t="s">
        <v>168</v>
      </c>
      <c r="V32" s="403"/>
    </row>
    <row r="33" spans="1:1" x14ac:dyDescent="0.55000000000000004">
      <c r="A33" s="350" t="s">
        <v>169</v>
      </c>
    </row>
  </sheetData>
  <mergeCells count="25">
    <mergeCell ref="A12:J13"/>
    <mergeCell ref="A1:L1"/>
    <mergeCell ref="K3:L3"/>
    <mergeCell ref="B4:L4"/>
    <mergeCell ref="A5:L5"/>
    <mergeCell ref="A6:J7"/>
    <mergeCell ref="L6:L7"/>
    <mergeCell ref="C2:F2"/>
    <mergeCell ref="A8:A11"/>
    <mergeCell ref="B8:I8"/>
    <mergeCell ref="B9:I9"/>
    <mergeCell ref="B10:I10"/>
    <mergeCell ref="B11:I11"/>
    <mergeCell ref="A14:D16"/>
    <mergeCell ref="E14:E16"/>
    <mergeCell ref="F14:H15"/>
    <mergeCell ref="I14:I16"/>
    <mergeCell ref="J14:J16"/>
    <mergeCell ref="F16:H16"/>
    <mergeCell ref="A17:A21"/>
    <mergeCell ref="H17:J17"/>
    <mergeCell ref="H18:J18"/>
    <mergeCell ref="H19:J19"/>
    <mergeCell ref="H20:J20"/>
    <mergeCell ref="H21:J2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">
    <tabColor rgb="FF7030A0"/>
  </sheetPr>
  <dimension ref="D1:V41"/>
  <sheetViews>
    <sheetView showGridLines="0" showRowColHeaders="0" showOutlineSymbols="0" zoomScaleNormal="100" workbookViewId="0">
      <selection activeCell="N4" sqref="N4:O4"/>
    </sheetView>
  </sheetViews>
  <sheetFormatPr defaultRowHeight="20.25" x14ac:dyDescent="0.4"/>
  <cols>
    <col min="1" max="2" width="9.140625" style="29"/>
    <col min="3" max="3" width="3.7109375" style="29" customWidth="1"/>
    <col min="4" max="4" width="12.7109375" style="29" customWidth="1"/>
    <col min="5" max="5" width="12.7109375" style="31" customWidth="1"/>
    <col min="6" max="10" width="10.85546875" style="29" hidden="1" customWidth="1"/>
    <col min="11" max="13" width="12.7109375" style="31" customWidth="1"/>
    <col min="14" max="15" width="12.7109375" style="29" customWidth="1"/>
    <col min="16" max="16" width="13.5703125" style="29" customWidth="1"/>
    <col min="17" max="17" width="4.28515625" style="29" customWidth="1"/>
    <col min="18" max="18" width="9.140625" style="33" hidden="1" customWidth="1"/>
    <col min="19" max="19" width="13.5703125" style="33" hidden="1" customWidth="1"/>
    <col min="20" max="20" width="14.140625" style="34" hidden="1" customWidth="1"/>
    <col min="21" max="21" width="11.42578125" style="33" hidden="1" customWidth="1"/>
    <col min="22" max="22" width="9.140625" style="33"/>
    <col min="23" max="16384" width="9.140625" style="29"/>
  </cols>
  <sheetData>
    <row r="1" spans="4:22" ht="17.100000000000001" customHeight="1" thickBot="1" x14ac:dyDescent="0.45">
      <c r="D1" s="30"/>
      <c r="P1" s="32" t="s">
        <v>31</v>
      </c>
    </row>
    <row r="2" spans="4:22" ht="23.25" x14ac:dyDescent="0.5">
      <c r="D2" s="35"/>
      <c r="E2" s="35"/>
      <c r="F2" s="36"/>
      <c r="G2" s="36"/>
      <c r="H2" s="36"/>
      <c r="I2" s="36"/>
      <c r="J2" s="36"/>
      <c r="K2" s="717" t="s">
        <v>32</v>
      </c>
      <c r="L2" s="717"/>
      <c r="M2" s="717"/>
      <c r="N2" s="717"/>
      <c r="O2" s="717"/>
      <c r="P2" s="717"/>
    </row>
    <row r="3" spans="4:22" ht="8.25" customHeight="1" x14ac:dyDescent="0.45">
      <c r="D3" s="35"/>
      <c r="E3" s="35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4:22" x14ac:dyDescent="0.4">
      <c r="D4" s="38"/>
      <c r="E4" s="39"/>
      <c r="F4" s="40"/>
      <c r="G4" s="40"/>
      <c r="H4" s="40"/>
      <c r="I4" s="40"/>
      <c r="J4" s="40"/>
      <c r="K4" s="41"/>
      <c r="L4" s="718" t="s">
        <v>23</v>
      </c>
      <c r="M4" s="718"/>
      <c r="N4" s="719">
        <f>'ปร.4 หน้าเดียว'!L24</f>
        <v>0</v>
      </c>
      <c r="O4" s="719"/>
      <c r="P4" s="42" t="s">
        <v>30</v>
      </c>
      <c r="S4" s="43"/>
      <c r="T4" s="44"/>
      <c r="U4" s="43"/>
    </row>
    <row r="5" spans="4:22" x14ac:dyDescent="0.4">
      <c r="D5" s="38"/>
      <c r="E5" s="45"/>
      <c r="F5" s="46"/>
      <c r="G5" s="46"/>
      <c r="H5" s="46"/>
      <c r="I5" s="46"/>
      <c r="J5" s="46"/>
      <c r="K5" s="46"/>
      <c r="L5" s="718" t="s">
        <v>33</v>
      </c>
      <c r="M5" s="718"/>
      <c r="N5" s="720">
        <f>IF(N4=0,0,IF(N4&lt;=1000000,P16,IF(N4=500000000,P38,IF(N4&gt;500000000,P39,U11))))</f>
        <v>0</v>
      </c>
      <c r="O5" s="720"/>
      <c r="P5" s="42"/>
      <c r="S5" s="43"/>
      <c r="T5" s="44"/>
      <c r="U5" s="43" t="s">
        <v>34</v>
      </c>
    </row>
    <row r="6" spans="4:22" ht="21" customHeight="1" x14ac:dyDescent="0.4">
      <c r="D6" s="714" t="s">
        <v>35</v>
      </c>
      <c r="E6" s="715"/>
      <c r="F6" s="47"/>
      <c r="G6" s="47"/>
      <c r="H6" s="47"/>
      <c r="I6" s="47"/>
      <c r="J6" s="47"/>
      <c r="K6" s="47"/>
      <c r="L6" s="41" t="s">
        <v>36</v>
      </c>
      <c r="M6" s="41"/>
      <c r="N6" s="716">
        <f>ROUND((N5*N4),2)</f>
        <v>0</v>
      </c>
      <c r="O6" s="716"/>
      <c r="P6" s="42" t="s">
        <v>30</v>
      </c>
      <c r="S6" s="43" t="s">
        <v>37</v>
      </c>
      <c r="T6" s="48">
        <f>N4/1000000</f>
        <v>0</v>
      </c>
      <c r="U6" s="43"/>
    </row>
    <row r="7" spans="4:22" ht="9" customHeight="1" thickBot="1" x14ac:dyDescent="0.5">
      <c r="D7" s="38"/>
      <c r="E7" s="39"/>
      <c r="F7" s="49"/>
      <c r="G7" s="49"/>
      <c r="H7" s="49"/>
      <c r="I7" s="49"/>
      <c r="J7" s="49"/>
      <c r="K7" s="41"/>
      <c r="L7" s="41"/>
      <c r="M7" s="41"/>
      <c r="N7" s="50"/>
      <c r="O7" s="50"/>
      <c r="P7" s="40"/>
      <c r="S7" s="43" t="s">
        <v>38</v>
      </c>
      <c r="T7" s="44" t="e">
        <f>VLOOKUP(T6,D17:D38,1)</f>
        <v>#N/A</v>
      </c>
      <c r="U7" s="43" t="e">
        <f>VLOOKUP(T7,$D$17:$P$38,13,FALSE)</f>
        <v>#N/A</v>
      </c>
    </row>
    <row r="8" spans="4:22" ht="9.75" hidden="1" customHeight="1" x14ac:dyDescent="0.4">
      <c r="D8" s="721"/>
      <c r="E8" s="721"/>
      <c r="F8" s="722"/>
      <c r="G8" s="722"/>
      <c r="H8" s="722"/>
      <c r="I8" s="722"/>
      <c r="J8" s="722"/>
      <c r="K8" s="721"/>
      <c r="L8" s="721"/>
      <c r="M8" s="721"/>
      <c r="N8" s="721"/>
      <c r="O8" s="721"/>
      <c r="P8" s="721"/>
      <c r="S8" s="43" t="s">
        <v>39</v>
      </c>
      <c r="T8" s="51" t="e">
        <f>MATCH(T7,D17:D38)</f>
        <v>#N/A</v>
      </c>
      <c r="U8" s="43"/>
    </row>
    <row r="9" spans="4:22" s="52" customFormat="1" ht="22.5" customHeight="1" x14ac:dyDescent="0.5">
      <c r="D9" s="717" t="s">
        <v>40</v>
      </c>
      <c r="E9" s="717"/>
      <c r="F9" s="717"/>
      <c r="G9" s="717"/>
      <c r="H9" s="717"/>
      <c r="I9" s="717"/>
      <c r="J9" s="717"/>
      <c r="K9" s="717"/>
      <c r="L9" s="717"/>
      <c r="M9" s="717"/>
      <c r="N9" s="717"/>
      <c r="O9" s="717"/>
      <c r="P9" s="717"/>
      <c r="R9" s="53"/>
      <c r="S9" s="54" t="s">
        <v>41</v>
      </c>
      <c r="T9" s="51" t="e">
        <f>T8+1</f>
        <v>#N/A</v>
      </c>
      <c r="U9" s="54"/>
      <c r="V9" s="53"/>
    </row>
    <row r="10" spans="4:22" ht="5.0999999999999996" customHeight="1" x14ac:dyDescent="0.45"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55"/>
      <c r="S10" s="43" t="s">
        <v>42</v>
      </c>
      <c r="T10" s="51" t="e">
        <f>INDEX(D17:D38,T9)</f>
        <v>#N/A</v>
      </c>
      <c r="U10" s="43" t="e">
        <f>VLOOKUP(T10,$D$17:$P$38,13,FALSE)</f>
        <v>#N/A</v>
      </c>
    </row>
    <row r="11" spans="4:22" x14ac:dyDescent="0.4">
      <c r="D11" s="38" t="s">
        <v>43</v>
      </c>
      <c r="E11" s="39"/>
      <c r="F11" s="38"/>
      <c r="G11" s="38"/>
      <c r="H11" s="38"/>
      <c r="I11" s="38"/>
      <c r="J11" s="38"/>
      <c r="K11" s="56">
        <v>0</v>
      </c>
      <c r="L11" s="39" t="s">
        <v>44</v>
      </c>
      <c r="M11" s="39" t="s">
        <v>29</v>
      </c>
      <c r="N11" s="38"/>
      <c r="O11" s="57">
        <v>7</v>
      </c>
      <c r="P11" s="38" t="s">
        <v>44</v>
      </c>
      <c r="S11" s="43" t="s">
        <v>45</v>
      </c>
      <c r="T11" s="51"/>
      <c r="U11" s="43" t="e">
        <f>ROUND((U7-((U7-U10)*(T6-T7)/(T10-T7))),4)</f>
        <v>#N/A</v>
      </c>
    </row>
    <row r="12" spans="4:22" x14ac:dyDescent="0.4">
      <c r="D12" s="38" t="s">
        <v>46</v>
      </c>
      <c r="E12" s="39"/>
      <c r="F12" s="38"/>
      <c r="G12" s="38"/>
      <c r="H12" s="38"/>
      <c r="I12" s="38"/>
      <c r="J12" s="38"/>
      <c r="K12" s="58">
        <v>0</v>
      </c>
      <c r="L12" s="39" t="s">
        <v>44</v>
      </c>
      <c r="M12" s="39" t="s">
        <v>47</v>
      </c>
      <c r="N12" s="38"/>
      <c r="O12" s="59">
        <v>7</v>
      </c>
      <c r="P12" s="38" t="s">
        <v>44</v>
      </c>
      <c r="S12" s="43">
        <v>0</v>
      </c>
      <c r="T12" s="60">
        <v>5</v>
      </c>
      <c r="U12" s="43">
        <v>7</v>
      </c>
    </row>
    <row r="13" spans="4:22" ht="5.0999999999999996" customHeight="1" thickBot="1" x14ac:dyDescent="0.45">
      <c r="D13" s="61"/>
      <c r="E13" s="62"/>
      <c r="F13" s="61"/>
      <c r="G13" s="61"/>
      <c r="H13" s="61"/>
      <c r="I13" s="61"/>
      <c r="J13" s="61"/>
      <c r="K13" s="62"/>
      <c r="L13" s="62"/>
      <c r="M13" s="62"/>
      <c r="N13" s="61"/>
      <c r="O13" s="62"/>
      <c r="P13" s="61"/>
      <c r="S13" s="43">
        <v>5</v>
      </c>
      <c r="T13" s="60">
        <v>6</v>
      </c>
      <c r="U13" s="43">
        <v>10</v>
      </c>
    </row>
    <row r="14" spans="4:22" ht="21" x14ac:dyDescent="0.4">
      <c r="D14" s="723" t="s">
        <v>48</v>
      </c>
      <c r="E14" s="725" t="s">
        <v>49</v>
      </c>
      <c r="F14" s="726"/>
      <c r="G14" s="726"/>
      <c r="H14" s="726"/>
      <c r="I14" s="726"/>
      <c r="J14" s="726"/>
      <c r="K14" s="726"/>
      <c r="L14" s="726"/>
      <c r="M14" s="726"/>
      <c r="N14" s="725" t="s">
        <v>50</v>
      </c>
      <c r="O14" s="725" t="s">
        <v>51</v>
      </c>
      <c r="P14" s="728" t="s">
        <v>52</v>
      </c>
      <c r="S14" s="43">
        <v>10</v>
      </c>
      <c r="T14" s="63">
        <v>7</v>
      </c>
      <c r="U14" s="43"/>
    </row>
    <row r="15" spans="4:22" ht="41.25" customHeight="1" thickBot="1" x14ac:dyDescent="0.45">
      <c r="D15" s="724"/>
      <c r="E15" s="64" t="s">
        <v>53</v>
      </c>
      <c r="F15" s="65" t="s">
        <v>54</v>
      </c>
      <c r="G15" s="65" t="s">
        <v>55</v>
      </c>
      <c r="H15" s="65" t="s">
        <v>56</v>
      </c>
      <c r="I15" s="65" t="s">
        <v>57</v>
      </c>
      <c r="J15" s="65" t="s">
        <v>58</v>
      </c>
      <c r="K15" s="64" t="s">
        <v>59</v>
      </c>
      <c r="L15" s="64" t="s">
        <v>60</v>
      </c>
      <c r="M15" s="64" t="s">
        <v>61</v>
      </c>
      <c r="N15" s="727"/>
      <c r="O15" s="727"/>
      <c r="P15" s="729"/>
      <c r="S15" s="43">
        <v>15</v>
      </c>
      <c r="T15" s="63">
        <v>8</v>
      </c>
      <c r="U15" s="43"/>
    </row>
    <row r="16" spans="4:22" x14ac:dyDescent="0.4">
      <c r="D16" s="66" t="s">
        <v>62</v>
      </c>
      <c r="E16" s="67">
        <v>12.266</v>
      </c>
      <c r="F16" s="68">
        <v>6</v>
      </c>
      <c r="G16" s="68">
        <v>3</v>
      </c>
      <c r="H16" s="69">
        <f>$K$11</f>
        <v>0</v>
      </c>
      <c r="I16" s="69">
        <f>$K$12</f>
        <v>0</v>
      </c>
      <c r="J16" s="70">
        <f>$O$11</f>
        <v>7</v>
      </c>
      <c r="K16" s="67">
        <f>(-1)*(J16/12)*((I16/100)+((F16+G16-1)*(H16/100))-(((H16+I16)/100)*((F16+1)/2))-(G16-1))</f>
        <v>1.1666666666666667</v>
      </c>
      <c r="L16" s="67">
        <v>5.5</v>
      </c>
      <c r="M16" s="67">
        <f>E16+K16+L16</f>
        <v>18.932666666666666</v>
      </c>
      <c r="N16" s="71">
        <f>1+(M16/100)</f>
        <v>1.1893266666666666</v>
      </c>
      <c r="O16" s="67">
        <f>1+($O$12/100)</f>
        <v>1.07</v>
      </c>
      <c r="P16" s="72">
        <f>ROUND(N16*O16,4)</f>
        <v>1.2726</v>
      </c>
      <c r="S16" s="43"/>
      <c r="T16" s="60">
        <v>9</v>
      </c>
      <c r="U16" s="43"/>
    </row>
    <row r="17" spans="4:21" x14ac:dyDescent="0.4">
      <c r="D17" s="73">
        <v>1</v>
      </c>
      <c r="E17" s="74">
        <v>12.266</v>
      </c>
      <c r="F17" s="75">
        <v>6</v>
      </c>
      <c r="G17" s="75">
        <v>3</v>
      </c>
      <c r="H17" s="76">
        <f t="shared" ref="H17:H39" si="0">$K$11</f>
        <v>0</v>
      </c>
      <c r="I17" s="76">
        <f t="shared" ref="I17:I39" si="1">$K$12</f>
        <v>0</v>
      </c>
      <c r="J17" s="77">
        <f t="shared" ref="J17:J39" si="2">$O$11</f>
        <v>7</v>
      </c>
      <c r="K17" s="74">
        <f t="shared" ref="K17:K39" si="3">(-1)*(J17/12)*((I17/100)+((F17+G17-1)*(H17/100))-(((H17+I17)/100)*((F17+1)/2))-(G17-1))</f>
        <v>1.1666666666666667</v>
      </c>
      <c r="L17" s="74">
        <v>5.5</v>
      </c>
      <c r="M17" s="74">
        <f t="shared" ref="M17:M39" si="4">E17+K17+L17</f>
        <v>18.932666666666666</v>
      </c>
      <c r="N17" s="78">
        <f t="shared" ref="N17:N39" si="5">1+(M17/100)</f>
        <v>1.1893266666666666</v>
      </c>
      <c r="O17" s="74">
        <f t="shared" ref="O17:O39" si="6">1+($O$12/100)</f>
        <v>1.07</v>
      </c>
      <c r="P17" s="79">
        <f t="shared" ref="P17:P39" si="7">ROUND(N17*O17,4)</f>
        <v>1.2726</v>
      </c>
      <c r="S17" s="43"/>
      <c r="T17" s="60">
        <v>10</v>
      </c>
      <c r="U17" s="43"/>
    </row>
    <row r="18" spans="4:21" x14ac:dyDescent="0.4">
      <c r="D18" s="73">
        <v>2</v>
      </c>
      <c r="E18" s="74">
        <v>12.0383</v>
      </c>
      <c r="F18" s="75">
        <v>9</v>
      </c>
      <c r="G18" s="75">
        <v>3</v>
      </c>
      <c r="H18" s="76">
        <f t="shared" si="0"/>
        <v>0</v>
      </c>
      <c r="I18" s="76">
        <f t="shared" si="1"/>
        <v>0</v>
      </c>
      <c r="J18" s="77">
        <f t="shared" si="2"/>
        <v>7</v>
      </c>
      <c r="K18" s="74">
        <f t="shared" si="3"/>
        <v>1.1666666666666667</v>
      </c>
      <c r="L18" s="74">
        <v>5.5</v>
      </c>
      <c r="M18" s="74">
        <f t="shared" si="4"/>
        <v>18.704966666666664</v>
      </c>
      <c r="N18" s="78">
        <f t="shared" si="5"/>
        <v>1.1870496666666666</v>
      </c>
      <c r="O18" s="74">
        <f t="shared" si="6"/>
        <v>1.07</v>
      </c>
      <c r="P18" s="79">
        <f t="shared" si="7"/>
        <v>1.2701</v>
      </c>
    </row>
    <row r="19" spans="4:21" x14ac:dyDescent="0.4">
      <c r="D19" s="73">
        <v>5</v>
      </c>
      <c r="E19" s="74">
        <v>11.94</v>
      </c>
      <c r="F19" s="75">
        <v>12</v>
      </c>
      <c r="G19" s="75">
        <v>3</v>
      </c>
      <c r="H19" s="76">
        <f t="shared" si="0"/>
        <v>0</v>
      </c>
      <c r="I19" s="76">
        <f t="shared" si="1"/>
        <v>0</v>
      </c>
      <c r="J19" s="77">
        <f t="shared" si="2"/>
        <v>7</v>
      </c>
      <c r="K19" s="74">
        <f t="shared" si="3"/>
        <v>1.1666666666666667</v>
      </c>
      <c r="L19" s="74">
        <v>5.5</v>
      </c>
      <c r="M19" s="74">
        <f t="shared" si="4"/>
        <v>18.606666666666666</v>
      </c>
      <c r="N19" s="78">
        <f t="shared" si="5"/>
        <v>1.1860666666666666</v>
      </c>
      <c r="O19" s="74">
        <f t="shared" si="6"/>
        <v>1.07</v>
      </c>
      <c r="P19" s="79">
        <f t="shared" si="7"/>
        <v>1.2690999999999999</v>
      </c>
    </row>
    <row r="20" spans="4:21" x14ac:dyDescent="0.4">
      <c r="D20" s="73">
        <v>10</v>
      </c>
      <c r="E20" s="74">
        <v>11.7523</v>
      </c>
      <c r="F20" s="75">
        <v>15</v>
      </c>
      <c r="G20" s="75">
        <v>3</v>
      </c>
      <c r="H20" s="76">
        <f t="shared" si="0"/>
        <v>0</v>
      </c>
      <c r="I20" s="76">
        <f t="shared" si="1"/>
        <v>0</v>
      </c>
      <c r="J20" s="77">
        <f t="shared" si="2"/>
        <v>7</v>
      </c>
      <c r="K20" s="74">
        <f t="shared" si="3"/>
        <v>1.1666666666666667</v>
      </c>
      <c r="L20" s="74">
        <v>5</v>
      </c>
      <c r="M20" s="74">
        <f t="shared" si="4"/>
        <v>17.918966666666666</v>
      </c>
      <c r="N20" s="78">
        <f t="shared" si="5"/>
        <v>1.1791896666666666</v>
      </c>
      <c r="O20" s="74">
        <f t="shared" si="6"/>
        <v>1.07</v>
      </c>
      <c r="P20" s="79">
        <f t="shared" si="7"/>
        <v>1.2617</v>
      </c>
    </row>
    <row r="21" spans="4:21" x14ac:dyDescent="0.4">
      <c r="D21" s="73">
        <v>15</v>
      </c>
      <c r="E21" s="74">
        <v>8.1312999999999995</v>
      </c>
      <c r="F21" s="75">
        <v>15</v>
      </c>
      <c r="G21" s="75">
        <v>3</v>
      </c>
      <c r="H21" s="76">
        <f t="shared" si="0"/>
        <v>0</v>
      </c>
      <c r="I21" s="76">
        <f t="shared" si="1"/>
        <v>0</v>
      </c>
      <c r="J21" s="77">
        <f t="shared" si="2"/>
        <v>7</v>
      </c>
      <c r="K21" s="74">
        <f t="shared" si="3"/>
        <v>1.1666666666666667</v>
      </c>
      <c r="L21" s="74">
        <v>5</v>
      </c>
      <c r="M21" s="74">
        <f t="shared" si="4"/>
        <v>14.297966666666666</v>
      </c>
      <c r="N21" s="78">
        <f t="shared" si="5"/>
        <v>1.1429796666666667</v>
      </c>
      <c r="O21" s="74">
        <f t="shared" si="6"/>
        <v>1.07</v>
      </c>
      <c r="P21" s="79">
        <f t="shared" si="7"/>
        <v>1.2230000000000001</v>
      </c>
    </row>
    <row r="22" spans="4:21" x14ac:dyDescent="0.4">
      <c r="D22" s="73">
        <v>20</v>
      </c>
      <c r="E22" s="74">
        <v>8.1222999999999992</v>
      </c>
      <c r="F22" s="75">
        <v>16</v>
      </c>
      <c r="G22" s="75">
        <v>3</v>
      </c>
      <c r="H22" s="76">
        <f t="shared" si="0"/>
        <v>0</v>
      </c>
      <c r="I22" s="76">
        <f t="shared" si="1"/>
        <v>0</v>
      </c>
      <c r="J22" s="77">
        <f t="shared" si="2"/>
        <v>7</v>
      </c>
      <c r="K22" s="74">
        <f t="shared" si="3"/>
        <v>1.1666666666666667</v>
      </c>
      <c r="L22" s="74">
        <v>5</v>
      </c>
      <c r="M22" s="74">
        <f t="shared" si="4"/>
        <v>14.288966666666665</v>
      </c>
      <c r="N22" s="78">
        <f t="shared" si="5"/>
        <v>1.1428896666666666</v>
      </c>
      <c r="O22" s="74">
        <f t="shared" si="6"/>
        <v>1.07</v>
      </c>
      <c r="P22" s="79">
        <f t="shared" si="7"/>
        <v>1.2229000000000001</v>
      </c>
    </row>
    <row r="23" spans="4:21" x14ac:dyDescent="0.4">
      <c r="D23" s="73">
        <v>25</v>
      </c>
      <c r="E23" s="74">
        <v>8.1006</v>
      </c>
      <c r="F23" s="75">
        <v>16</v>
      </c>
      <c r="G23" s="75">
        <v>3</v>
      </c>
      <c r="H23" s="76">
        <f t="shared" si="0"/>
        <v>0</v>
      </c>
      <c r="I23" s="76">
        <f t="shared" si="1"/>
        <v>0</v>
      </c>
      <c r="J23" s="77">
        <f t="shared" si="2"/>
        <v>7</v>
      </c>
      <c r="K23" s="74">
        <f t="shared" si="3"/>
        <v>1.1666666666666667</v>
      </c>
      <c r="L23" s="74">
        <v>4.5</v>
      </c>
      <c r="M23" s="74">
        <f t="shared" si="4"/>
        <v>13.767266666666666</v>
      </c>
      <c r="N23" s="78">
        <f t="shared" si="5"/>
        <v>1.1376726666666666</v>
      </c>
      <c r="O23" s="74">
        <f t="shared" si="6"/>
        <v>1.07</v>
      </c>
      <c r="P23" s="79">
        <f t="shared" si="7"/>
        <v>1.2173</v>
      </c>
    </row>
    <row r="24" spans="4:21" x14ac:dyDescent="0.4">
      <c r="D24" s="73">
        <v>30</v>
      </c>
      <c r="E24" s="74">
        <v>7.4490999999999996</v>
      </c>
      <c r="F24" s="75">
        <v>17</v>
      </c>
      <c r="G24" s="75">
        <v>3</v>
      </c>
      <c r="H24" s="76">
        <f t="shared" si="0"/>
        <v>0</v>
      </c>
      <c r="I24" s="76">
        <f t="shared" si="1"/>
        <v>0</v>
      </c>
      <c r="J24" s="77">
        <f t="shared" si="2"/>
        <v>7</v>
      </c>
      <c r="K24" s="74">
        <f t="shared" si="3"/>
        <v>1.1666666666666667</v>
      </c>
      <c r="L24" s="74">
        <v>4.5</v>
      </c>
      <c r="M24" s="74">
        <f t="shared" si="4"/>
        <v>13.115766666666666</v>
      </c>
      <c r="N24" s="78">
        <f t="shared" si="5"/>
        <v>1.1311576666666667</v>
      </c>
      <c r="O24" s="74">
        <f t="shared" si="6"/>
        <v>1.07</v>
      </c>
      <c r="P24" s="79">
        <f t="shared" si="7"/>
        <v>1.2102999999999999</v>
      </c>
    </row>
    <row r="25" spans="4:21" x14ac:dyDescent="0.4">
      <c r="D25" s="73">
        <v>40</v>
      </c>
      <c r="E25" s="74">
        <v>7.2249999999999996</v>
      </c>
      <c r="F25" s="75">
        <v>17</v>
      </c>
      <c r="G25" s="75">
        <v>3</v>
      </c>
      <c r="H25" s="76">
        <f t="shared" si="0"/>
        <v>0</v>
      </c>
      <c r="I25" s="76">
        <f t="shared" si="1"/>
        <v>0</v>
      </c>
      <c r="J25" s="77">
        <f t="shared" si="2"/>
        <v>7</v>
      </c>
      <c r="K25" s="74">
        <f t="shared" si="3"/>
        <v>1.1666666666666667</v>
      </c>
      <c r="L25" s="74">
        <v>4.5</v>
      </c>
      <c r="M25" s="74">
        <f t="shared" si="4"/>
        <v>12.891666666666666</v>
      </c>
      <c r="N25" s="78">
        <f t="shared" si="5"/>
        <v>1.1289166666666666</v>
      </c>
      <c r="O25" s="74">
        <f t="shared" si="6"/>
        <v>1.07</v>
      </c>
      <c r="P25" s="79">
        <f t="shared" si="7"/>
        <v>1.2079</v>
      </c>
    </row>
    <row r="26" spans="4:21" x14ac:dyDescent="0.4">
      <c r="D26" s="73">
        <v>50</v>
      </c>
      <c r="E26" s="74">
        <v>7.2202000000000002</v>
      </c>
      <c r="F26" s="75">
        <v>18</v>
      </c>
      <c r="G26" s="75">
        <v>3</v>
      </c>
      <c r="H26" s="76">
        <f t="shared" si="0"/>
        <v>0</v>
      </c>
      <c r="I26" s="76">
        <f t="shared" si="1"/>
        <v>0</v>
      </c>
      <c r="J26" s="77">
        <f t="shared" si="2"/>
        <v>7</v>
      </c>
      <c r="K26" s="74">
        <f t="shared" si="3"/>
        <v>1.1666666666666667</v>
      </c>
      <c r="L26" s="74">
        <v>4.5</v>
      </c>
      <c r="M26" s="74">
        <f t="shared" si="4"/>
        <v>12.886866666666666</v>
      </c>
      <c r="N26" s="78">
        <f t="shared" si="5"/>
        <v>1.1288686666666667</v>
      </c>
      <c r="O26" s="74">
        <f t="shared" si="6"/>
        <v>1.07</v>
      </c>
      <c r="P26" s="79">
        <f t="shared" si="7"/>
        <v>1.2079</v>
      </c>
    </row>
    <row r="27" spans="4:21" x14ac:dyDescent="0.4">
      <c r="D27" s="73">
        <v>60</v>
      </c>
      <c r="E27" s="74">
        <v>6.7961</v>
      </c>
      <c r="F27" s="75">
        <v>18</v>
      </c>
      <c r="G27" s="75">
        <v>3</v>
      </c>
      <c r="H27" s="76">
        <f t="shared" si="0"/>
        <v>0</v>
      </c>
      <c r="I27" s="76">
        <f t="shared" si="1"/>
        <v>0</v>
      </c>
      <c r="J27" s="77">
        <f t="shared" si="2"/>
        <v>7</v>
      </c>
      <c r="K27" s="74">
        <f t="shared" si="3"/>
        <v>1.1666666666666667</v>
      </c>
      <c r="L27" s="74">
        <v>4</v>
      </c>
      <c r="M27" s="74">
        <f t="shared" si="4"/>
        <v>11.962766666666667</v>
      </c>
      <c r="N27" s="78">
        <f t="shared" si="5"/>
        <v>1.1196276666666667</v>
      </c>
      <c r="O27" s="74">
        <f t="shared" si="6"/>
        <v>1.07</v>
      </c>
      <c r="P27" s="79">
        <f t="shared" si="7"/>
        <v>1.198</v>
      </c>
    </row>
    <row r="28" spans="4:21" x14ac:dyDescent="0.4">
      <c r="D28" s="73">
        <v>70</v>
      </c>
      <c r="E28" s="74">
        <v>6.7758000000000003</v>
      </c>
      <c r="F28" s="75">
        <v>20</v>
      </c>
      <c r="G28" s="75">
        <v>3</v>
      </c>
      <c r="H28" s="76">
        <f t="shared" si="0"/>
        <v>0</v>
      </c>
      <c r="I28" s="76">
        <f t="shared" si="1"/>
        <v>0</v>
      </c>
      <c r="J28" s="77">
        <f t="shared" si="2"/>
        <v>7</v>
      </c>
      <c r="K28" s="74">
        <f t="shared" si="3"/>
        <v>1.1666666666666667</v>
      </c>
      <c r="L28" s="74">
        <v>4</v>
      </c>
      <c r="M28" s="74">
        <f t="shared" si="4"/>
        <v>11.942466666666668</v>
      </c>
      <c r="N28" s="78">
        <f t="shared" si="5"/>
        <v>1.1194246666666667</v>
      </c>
      <c r="O28" s="74">
        <f t="shared" si="6"/>
        <v>1.07</v>
      </c>
      <c r="P28" s="79">
        <f t="shared" si="7"/>
        <v>1.1978</v>
      </c>
    </row>
    <row r="29" spans="4:21" x14ac:dyDescent="0.4">
      <c r="D29" s="73">
        <v>80</v>
      </c>
      <c r="E29" s="74">
        <v>6.7758000000000003</v>
      </c>
      <c r="F29" s="75">
        <v>20</v>
      </c>
      <c r="G29" s="75">
        <v>3</v>
      </c>
      <c r="H29" s="76">
        <f t="shared" si="0"/>
        <v>0</v>
      </c>
      <c r="I29" s="76">
        <f t="shared" si="1"/>
        <v>0</v>
      </c>
      <c r="J29" s="77">
        <f t="shared" si="2"/>
        <v>7</v>
      </c>
      <c r="K29" s="74">
        <f t="shared" si="3"/>
        <v>1.1666666666666667</v>
      </c>
      <c r="L29" s="74">
        <v>4</v>
      </c>
      <c r="M29" s="74">
        <f t="shared" si="4"/>
        <v>11.942466666666668</v>
      </c>
      <c r="N29" s="78">
        <f t="shared" si="5"/>
        <v>1.1194246666666667</v>
      </c>
      <c r="O29" s="74">
        <f t="shared" si="6"/>
        <v>1.07</v>
      </c>
      <c r="P29" s="79">
        <f t="shared" si="7"/>
        <v>1.1978</v>
      </c>
    </row>
    <row r="30" spans="4:21" x14ac:dyDescent="0.4">
      <c r="D30" s="73">
        <v>90</v>
      </c>
      <c r="E30" s="74">
        <v>6.5411999999999999</v>
      </c>
      <c r="F30" s="75">
        <v>20</v>
      </c>
      <c r="G30" s="75">
        <v>3</v>
      </c>
      <c r="H30" s="76">
        <f t="shared" si="0"/>
        <v>0</v>
      </c>
      <c r="I30" s="76">
        <f t="shared" si="1"/>
        <v>0</v>
      </c>
      <c r="J30" s="77">
        <f t="shared" si="2"/>
        <v>7</v>
      </c>
      <c r="K30" s="74">
        <f t="shared" si="3"/>
        <v>1.1666666666666667</v>
      </c>
      <c r="L30" s="74">
        <v>4</v>
      </c>
      <c r="M30" s="74">
        <f t="shared" si="4"/>
        <v>11.707866666666668</v>
      </c>
      <c r="N30" s="78">
        <f t="shared" si="5"/>
        <v>1.1170786666666668</v>
      </c>
      <c r="O30" s="74">
        <f t="shared" si="6"/>
        <v>1.07</v>
      </c>
      <c r="P30" s="79">
        <f t="shared" si="7"/>
        <v>1.1953</v>
      </c>
    </row>
    <row r="31" spans="4:21" x14ac:dyDescent="0.4">
      <c r="D31" s="73">
        <v>100</v>
      </c>
      <c r="E31" s="74">
        <v>6.5411999999999999</v>
      </c>
      <c r="F31" s="75">
        <v>20</v>
      </c>
      <c r="G31" s="75">
        <v>3</v>
      </c>
      <c r="H31" s="76">
        <f t="shared" si="0"/>
        <v>0</v>
      </c>
      <c r="I31" s="76">
        <f t="shared" si="1"/>
        <v>0</v>
      </c>
      <c r="J31" s="77">
        <f t="shared" si="2"/>
        <v>7</v>
      </c>
      <c r="K31" s="74">
        <f t="shared" si="3"/>
        <v>1.1666666666666667</v>
      </c>
      <c r="L31" s="74">
        <v>4</v>
      </c>
      <c r="M31" s="74">
        <f t="shared" si="4"/>
        <v>11.707866666666668</v>
      </c>
      <c r="N31" s="78">
        <f t="shared" si="5"/>
        <v>1.1170786666666668</v>
      </c>
      <c r="O31" s="74">
        <f t="shared" si="6"/>
        <v>1.07</v>
      </c>
      <c r="P31" s="79">
        <f t="shared" si="7"/>
        <v>1.1953</v>
      </c>
    </row>
    <row r="32" spans="4:21" x14ac:dyDescent="0.4">
      <c r="D32" s="73">
        <v>150</v>
      </c>
      <c r="E32" s="74">
        <v>6.5330000000000004</v>
      </c>
      <c r="F32" s="75">
        <v>22</v>
      </c>
      <c r="G32" s="75">
        <v>3</v>
      </c>
      <c r="H32" s="76">
        <f t="shared" si="0"/>
        <v>0</v>
      </c>
      <c r="I32" s="76">
        <f t="shared" si="1"/>
        <v>0</v>
      </c>
      <c r="J32" s="77">
        <f t="shared" si="2"/>
        <v>7</v>
      </c>
      <c r="K32" s="74">
        <f t="shared" si="3"/>
        <v>1.1666666666666667</v>
      </c>
      <c r="L32" s="74">
        <v>4</v>
      </c>
      <c r="M32" s="74">
        <f t="shared" si="4"/>
        <v>11.699666666666667</v>
      </c>
      <c r="N32" s="78">
        <f t="shared" si="5"/>
        <v>1.1169966666666666</v>
      </c>
      <c r="O32" s="74">
        <f t="shared" si="6"/>
        <v>1.07</v>
      </c>
      <c r="P32" s="79">
        <f t="shared" si="7"/>
        <v>1.1952</v>
      </c>
    </row>
    <row r="33" spans="4:16" x14ac:dyDescent="0.4">
      <c r="D33" s="73">
        <v>200</v>
      </c>
      <c r="E33" s="74">
        <v>6.5224000000000002</v>
      </c>
      <c r="F33" s="75">
        <v>24</v>
      </c>
      <c r="G33" s="75">
        <v>3</v>
      </c>
      <c r="H33" s="76">
        <f t="shared" si="0"/>
        <v>0</v>
      </c>
      <c r="I33" s="76">
        <f t="shared" si="1"/>
        <v>0</v>
      </c>
      <c r="J33" s="77">
        <f t="shared" si="2"/>
        <v>7</v>
      </c>
      <c r="K33" s="74">
        <f t="shared" si="3"/>
        <v>1.1666666666666667</v>
      </c>
      <c r="L33" s="74">
        <v>4</v>
      </c>
      <c r="M33" s="74">
        <f t="shared" si="4"/>
        <v>11.689066666666667</v>
      </c>
      <c r="N33" s="78">
        <f t="shared" si="5"/>
        <v>1.1168906666666667</v>
      </c>
      <c r="O33" s="74">
        <f t="shared" si="6"/>
        <v>1.07</v>
      </c>
      <c r="P33" s="79">
        <f t="shared" si="7"/>
        <v>1.1951000000000001</v>
      </c>
    </row>
    <row r="34" spans="4:16" x14ac:dyDescent="0.4">
      <c r="D34" s="73">
        <v>250</v>
      </c>
      <c r="E34" s="74">
        <v>6.2710999999999997</v>
      </c>
      <c r="F34" s="75">
        <v>28</v>
      </c>
      <c r="G34" s="75">
        <v>3</v>
      </c>
      <c r="H34" s="76">
        <f t="shared" si="0"/>
        <v>0</v>
      </c>
      <c r="I34" s="76">
        <f t="shared" si="1"/>
        <v>0</v>
      </c>
      <c r="J34" s="77">
        <f t="shared" si="2"/>
        <v>7</v>
      </c>
      <c r="K34" s="74">
        <f t="shared" si="3"/>
        <v>1.1666666666666667</v>
      </c>
      <c r="L34" s="74">
        <v>4</v>
      </c>
      <c r="M34" s="74">
        <f t="shared" si="4"/>
        <v>11.437766666666667</v>
      </c>
      <c r="N34" s="78">
        <f t="shared" si="5"/>
        <v>1.1143776666666667</v>
      </c>
      <c r="O34" s="74">
        <f t="shared" si="6"/>
        <v>1.07</v>
      </c>
      <c r="P34" s="79">
        <f t="shared" si="7"/>
        <v>1.1923999999999999</v>
      </c>
    </row>
    <row r="35" spans="4:16" x14ac:dyDescent="0.4">
      <c r="D35" s="73">
        <v>300</v>
      </c>
      <c r="E35" s="74">
        <v>6.2679</v>
      </c>
      <c r="F35" s="75">
        <v>30</v>
      </c>
      <c r="G35" s="75">
        <v>3</v>
      </c>
      <c r="H35" s="76">
        <f t="shared" si="0"/>
        <v>0</v>
      </c>
      <c r="I35" s="76">
        <f t="shared" si="1"/>
        <v>0</v>
      </c>
      <c r="J35" s="77">
        <f t="shared" si="2"/>
        <v>7</v>
      </c>
      <c r="K35" s="74">
        <f t="shared" si="3"/>
        <v>1.1666666666666667</v>
      </c>
      <c r="L35" s="74">
        <v>3.5</v>
      </c>
      <c r="M35" s="74">
        <f t="shared" si="4"/>
        <v>10.934566666666667</v>
      </c>
      <c r="N35" s="78">
        <f t="shared" si="5"/>
        <v>1.1093456666666666</v>
      </c>
      <c r="O35" s="74">
        <f t="shared" si="6"/>
        <v>1.07</v>
      </c>
      <c r="P35" s="79">
        <f t="shared" si="7"/>
        <v>1.1870000000000001</v>
      </c>
    </row>
    <row r="36" spans="4:16" x14ac:dyDescent="0.4">
      <c r="D36" s="73">
        <v>350</v>
      </c>
      <c r="E36" s="74">
        <v>6.1909000000000001</v>
      </c>
      <c r="F36" s="75">
        <v>32</v>
      </c>
      <c r="G36" s="75">
        <v>3</v>
      </c>
      <c r="H36" s="76">
        <f t="shared" si="0"/>
        <v>0</v>
      </c>
      <c r="I36" s="76">
        <f t="shared" si="1"/>
        <v>0</v>
      </c>
      <c r="J36" s="77">
        <f t="shared" si="2"/>
        <v>7</v>
      </c>
      <c r="K36" s="74">
        <f t="shared" si="3"/>
        <v>1.1666666666666667</v>
      </c>
      <c r="L36" s="74">
        <v>3.5</v>
      </c>
      <c r="M36" s="74">
        <f t="shared" si="4"/>
        <v>10.857566666666667</v>
      </c>
      <c r="N36" s="78">
        <f t="shared" si="5"/>
        <v>1.1085756666666666</v>
      </c>
      <c r="O36" s="74">
        <f t="shared" si="6"/>
        <v>1.07</v>
      </c>
      <c r="P36" s="79">
        <f t="shared" si="7"/>
        <v>1.1861999999999999</v>
      </c>
    </row>
    <row r="37" spans="4:16" x14ac:dyDescent="0.4">
      <c r="D37" s="73">
        <v>400</v>
      </c>
      <c r="E37" s="74">
        <v>6.1657999999999999</v>
      </c>
      <c r="F37" s="75">
        <v>36</v>
      </c>
      <c r="G37" s="75">
        <v>3</v>
      </c>
      <c r="H37" s="76">
        <f t="shared" si="0"/>
        <v>0</v>
      </c>
      <c r="I37" s="76">
        <f t="shared" si="1"/>
        <v>0</v>
      </c>
      <c r="J37" s="77">
        <f t="shared" si="2"/>
        <v>7</v>
      </c>
      <c r="K37" s="74">
        <f t="shared" si="3"/>
        <v>1.1666666666666667</v>
      </c>
      <c r="L37" s="74">
        <v>3.5</v>
      </c>
      <c r="M37" s="74">
        <f t="shared" si="4"/>
        <v>10.832466666666667</v>
      </c>
      <c r="N37" s="78">
        <f t="shared" si="5"/>
        <v>1.1083246666666666</v>
      </c>
      <c r="O37" s="74">
        <f t="shared" si="6"/>
        <v>1.07</v>
      </c>
      <c r="P37" s="79">
        <f t="shared" si="7"/>
        <v>1.1859</v>
      </c>
    </row>
    <row r="38" spans="4:16" x14ac:dyDescent="0.4">
      <c r="D38" s="73">
        <v>500</v>
      </c>
      <c r="E38" s="74">
        <v>6.1657999999999999</v>
      </c>
      <c r="F38" s="75">
        <v>36</v>
      </c>
      <c r="G38" s="75">
        <v>3</v>
      </c>
      <c r="H38" s="76">
        <f t="shared" si="0"/>
        <v>0</v>
      </c>
      <c r="I38" s="76">
        <f t="shared" si="1"/>
        <v>0</v>
      </c>
      <c r="J38" s="77">
        <f t="shared" si="2"/>
        <v>7</v>
      </c>
      <c r="K38" s="74">
        <f t="shared" si="3"/>
        <v>1.1666666666666667</v>
      </c>
      <c r="L38" s="74">
        <v>3.5</v>
      </c>
      <c r="M38" s="74">
        <f t="shared" si="4"/>
        <v>10.832466666666667</v>
      </c>
      <c r="N38" s="78">
        <f t="shared" si="5"/>
        <v>1.1083246666666666</v>
      </c>
      <c r="O38" s="74">
        <f t="shared" si="6"/>
        <v>1.07</v>
      </c>
      <c r="P38" s="79">
        <f t="shared" si="7"/>
        <v>1.1859</v>
      </c>
    </row>
    <row r="39" spans="4:16" ht="20.25" customHeight="1" thickBot="1" x14ac:dyDescent="0.6">
      <c r="D39" s="80" t="s">
        <v>63</v>
      </c>
      <c r="E39" s="81">
        <v>5.5503</v>
      </c>
      <c r="F39" s="82">
        <v>40</v>
      </c>
      <c r="G39" s="82">
        <v>3</v>
      </c>
      <c r="H39" s="83">
        <f t="shared" si="0"/>
        <v>0</v>
      </c>
      <c r="I39" s="83">
        <f t="shared" si="1"/>
        <v>0</v>
      </c>
      <c r="J39" s="84">
        <f t="shared" si="2"/>
        <v>7</v>
      </c>
      <c r="K39" s="81">
        <f t="shared" si="3"/>
        <v>1.1666666666666667</v>
      </c>
      <c r="L39" s="81">
        <v>3.5</v>
      </c>
      <c r="M39" s="81">
        <f t="shared" si="4"/>
        <v>10.216966666666668</v>
      </c>
      <c r="N39" s="85">
        <f t="shared" si="5"/>
        <v>1.1021696666666667</v>
      </c>
      <c r="O39" s="81">
        <f t="shared" si="6"/>
        <v>1.07</v>
      </c>
      <c r="P39" s="86">
        <f t="shared" si="7"/>
        <v>1.1793</v>
      </c>
    </row>
    <row r="40" spans="4:16" x14ac:dyDescent="0.4">
      <c r="D40" s="87" t="s">
        <v>5</v>
      </c>
      <c r="E40" s="88" t="s">
        <v>64</v>
      </c>
      <c r="F40" s="87"/>
      <c r="G40" s="87"/>
      <c r="H40" s="87"/>
      <c r="I40" s="87"/>
      <c r="J40" s="87"/>
      <c r="K40" s="88"/>
      <c r="L40" s="88"/>
      <c r="M40" s="88"/>
      <c r="N40" s="87"/>
      <c r="O40" s="87"/>
      <c r="P40" s="87"/>
    </row>
    <row r="41" spans="4:16" ht="21" x14ac:dyDescent="0.45">
      <c r="D41" s="87"/>
      <c r="E41" s="88" t="s">
        <v>65</v>
      </c>
      <c r="F41" s="87"/>
      <c r="G41" s="87"/>
      <c r="H41" s="87"/>
      <c r="I41" s="87"/>
      <c r="J41" s="87"/>
      <c r="K41" s="88"/>
      <c r="L41" s="88"/>
      <c r="M41" s="88"/>
      <c r="N41" s="87"/>
      <c r="O41" s="87"/>
      <c r="P41" s="87"/>
    </row>
  </sheetData>
  <sheetProtection password="87BD" sheet="1" objects="1" scenarios="1" selectLockedCells="1"/>
  <mergeCells count="14">
    <mergeCell ref="D8:P8"/>
    <mergeCell ref="D9:P9"/>
    <mergeCell ref="D14:D15"/>
    <mergeCell ref="E14:M14"/>
    <mergeCell ref="N14:N15"/>
    <mergeCell ref="O14:O15"/>
    <mergeCell ref="P14:P15"/>
    <mergeCell ref="D6:E6"/>
    <mergeCell ref="N6:O6"/>
    <mergeCell ref="K2:P2"/>
    <mergeCell ref="L4:M4"/>
    <mergeCell ref="N4:O4"/>
    <mergeCell ref="L5:M5"/>
    <mergeCell ref="N5:O5"/>
  </mergeCells>
  <phoneticPr fontId="3" type="noConversion"/>
  <dataValidations count="5">
    <dataValidation type="list" allowBlank="1" showInputMessage="1" showErrorMessage="1" sqref="O12" xr:uid="{00000000-0002-0000-1500-000000000000}">
      <formula1>$U$12:$U$13</formula1>
    </dataValidation>
    <dataValidation type="list" allowBlank="1" showInputMessage="1" showErrorMessage="1" sqref="K12" xr:uid="{00000000-0002-0000-1500-000001000000}">
      <formula1>$S$12:$S$14</formula1>
    </dataValidation>
    <dataValidation type="decimal" operator="greaterThanOrEqual" allowBlank="1" showInputMessage="1" showErrorMessage="1" errorTitle="ค่างานต้นทุน" error="ใส่ตัวเลขเท่านั้นครับ" promptTitle="ค่างานต้นทุน" prompt="ใส่ค่างานต้นทุน (ค่าวัสดุ+ค่าแรง)_x000a_ซึ่งยังไม่รวมค่า ภาษี กำไร ค่าดำเนินการ" sqref="N4:O4" xr:uid="{00000000-0002-0000-1500-000002000000}">
      <formula1>0</formula1>
    </dataValidation>
    <dataValidation type="list" allowBlank="1" showInputMessage="1" showErrorMessage="1" sqref="K11" xr:uid="{00000000-0002-0000-1500-000003000000}">
      <formula1>$S$12:$S$15</formula1>
    </dataValidation>
    <dataValidation type="list" allowBlank="1" showInputMessage="1" showErrorMessage="1" sqref="O11" xr:uid="{00000000-0002-0000-1500-000004000000}">
      <formula1>$T$13:$T$15</formula1>
    </dataValidation>
  </dataValidations>
  <hyperlinks>
    <hyperlink ref="D6" r:id="rId1" xr:uid="{00000000-0004-0000-1500-000000000000}"/>
  </hyperlinks>
  <printOptions horizontalCentered="1"/>
  <pageMargins left="0.62" right="0.35" top="0.59" bottom="0.49" header="0.51181102362204722" footer="0.33"/>
  <pageSetup paperSize="9" scale="90" orientation="portrait" blackAndWhite="1" horizontalDpi="300" verticalDpi="300" r:id="rId2"/>
  <headerFooter>
    <oddFooter>&amp;Rwww.yotathai.net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M34"/>
  <sheetViews>
    <sheetView showGridLines="0" topLeftCell="A10" zoomScaleNormal="100" zoomScaleSheetLayoutView="100" workbookViewId="0">
      <selection activeCell="L12" sqref="L12"/>
    </sheetView>
  </sheetViews>
  <sheetFormatPr defaultRowHeight="21.75" x14ac:dyDescent="0.5"/>
  <cols>
    <col min="1" max="1" width="6.5703125" style="10" customWidth="1"/>
    <col min="2" max="2" width="5.28515625" style="10" customWidth="1"/>
    <col min="3" max="3" width="2.7109375" style="9" customWidth="1"/>
    <col min="4" max="4" width="6.85546875" style="9" customWidth="1"/>
    <col min="5" max="5" width="33.28515625" style="9" customWidth="1"/>
    <col min="6" max="6" width="9.5703125" style="186" customWidth="1"/>
    <col min="7" max="7" width="6.85546875" style="9" customWidth="1"/>
    <col min="8" max="8" width="11.7109375" style="187" customWidth="1"/>
    <col min="9" max="9" width="13.5703125" style="187" customWidth="1"/>
    <col min="10" max="10" width="11.28515625" style="188" customWidth="1"/>
    <col min="11" max="11" width="12.85546875" style="187" customWidth="1"/>
    <col min="12" max="12" width="13.5703125" style="187" customWidth="1"/>
    <col min="13" max="13" width="8" style="9" customWidth="1"/>
    <col min="14" max="16384" width="9.140625" style="9"/>
  </cols>
  <sheetData>
    <row r="1" spans="1:13" ht="24" x14ac:dyDescent="0.55000000000000004">
      <c r="A1" s="442" t="s">
        <v>25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102" t="s">
        <v>90</v>
      </c>
      <c r="M1" s="102"/>
    </row>
    <row r="2" spans="1:13" ht="18.75" customHeight="1" x14ac:dyDescent="0.5">
      <c r="A2" s="21" t="s">
        <v>78</v>
      </c>
      <c r="B2" s="21"/>
      <c r="C2" s="104"/>
      <c r="D2" s="281"/>
      <c r="E2" s="457" t="str">
        <f>'1.แบบกรอกรายละเอียด'!B3</f>
        <v>ปรับปรุงซ่อมแซมอาคารเรียน ป.1 ซ</v>
      </c>
      <c r="F2" s="457"/>
      <c r="G2" s="457"/>
      <c r="H2" s="457"/>
      <c r="I2" s="96"/>
      <c r="J2" s="281"/>
      <c r="K2" s="281"/>
      <c r="L2" s="281"/>
      <c r="M2" s="104"/>
    </row>
    <row r="3" spans="1:13" ht="18.75" customHeight="1" x14ac:dyDescent="0.5">
      <c r="A3" s="437" t="s">
        <v>0</v>
      </c>
      <c r="B3" s="437"/>
      <c r="C3" s="437"/>
      <c r="D3" s="457" t="str">
        <f>+'1.แบบกรอกรายละเอียด'!B4</f>
        <v>โรงเรียนบ้านเด็กสมบูรณ์  ตำบลกุดชุม  อำเภอกุดชุม  จังหวัดยโสธร</v>
      </c>
      <c r="E3" s="457"/>
      <c r="F3" s="457"/>
      <c r="G3" s="457"/>
      <c r="H3" s="457"/>
      <c r="I3" s="313"/>
      <c r="J3" s="217" t="s">
        <v>91</v>
      </c>
      <c r="K3" s="456" t="str">
        <f>'1.แบบกรอกรายละเอียด'!B5</f>
        <v>สพป.ยโสธร เขต 2</v>
      </c>
      <c r="L3" s="456"/>
    </row>
    <row r="4" spans="1:13" ht="18.75" customHeight="1" x14ac:dyDescent="0.5">
      <c r="A4" s="437" t="s">
        <v>7</v>
      </c>
      <c r="B4" s="437"/>
      <c r="C4" s="437"/>
      <c r="D4" s="443" t="str">
        <f>+'1.แบบกรอกรายละเอียด'!B7</f>
        <v>นายสมศักดิ์ ประสพสุข</v>
      </c>
      <c r="E4" s="443"/>
      <c r="F4" s="443"/>
      <c r="G4" s="443"/>
      <c r="H4" s="443"/>
      <c r="I4" s="429" t="s">
        <v>2</v>
      </c>
      <c r="J4" s="429"/>
      <c r="K4" s="438">
        <f>+'1.แบบกรอกรายละเอียด'!B2</f>
        <v>243595</v>
      </c>
      <c r="L4" s="438"/>
      <c r="M4" s="129"/>
    </row>
    <row r="5" spans="1:13" ht="6.75" customHeight="1" thickBot="1" x14ac:dyDescent="0.55000000000000004">
      <c r="A5" s="437"/>
      <c r="B5" s="437"/>
      <c r="C5" s="437"/>
      <c r="D5" s="444"/>
      <c r="E5" s="444"/>
      <c r="F5" s="444"/>
      <c r="G5" s="444"/>
      <c r="H5" s="444"/>
      <c r="I5" s="429"/>
      <c r="J5" s="429"/>
      <c r="K5" s="129"/>
      <c r="L5" s="129"/>
      <c r="M5" s="129"/>
    </row>
    <row r="6" spans="1:13" ht="18.75" customHeight="1" thickTop="1" x14ac:dyDescent="0.5">
      <c r="A6" s="427" t="s">
        <v>3</v>
      </c>
      <c r="B6" s="445" t="s">
        <v>4</v>
      </c>
      <c r="C6" s="446"/>
      <c r="D6" s="446"/>
      <c r="E6" s="446"/>
      <c r="F6" s="449" t="s">
        <v>11</v>
      </c>
      <c r="G6" s="454" t="s">
        <v>13</v>
      </c>
      <c r="H6" s="435" t="s">
        <v>19</v>
      </c>
      <c r="I6" s="436"/>
      <c r="J6" s="435" t="s">
        <v>15</v>
      </c>
      <c r="K6" s="436"/>
      <c r="L6" s="433" t="s">
        <v>17</v>
      </c>
      <c r="M6" s="427" t="s">
        <v>5</v>
      </c>
    </row>
    <row r="7" spans="1:13" ht="18.75" customHeight="1" thickBot="1" x14ac:dyDescent="0.55000000000000004">
      <c r="A7" s="428"/>
      <c r="B7" s="447"/>
      <c r="C7" s="448"/>
      <c r="D7" s="448"/>
      <c r="E7" s="448"/>
      <c r="F7" s="450"/>
      <c r="G7" s="455"/>
      <c r="H7" s="173" t="s">
        <v>26</v>
      </c>
      <c r="I7" s="173" t="s">
        <v>16</v>
      </c>
      <c r="J7" s="173" t="s">
        <v>26</v>
      </c>
      <c r="K7" s="173" t="s">
        <v>16</v>
      </c>
      <c r="L7" s="434"/>
      <c r="M7" s="428"/>
    </row>
    <row r="8" spans="1:13" ht="18.75" customHeight="1" thickTop="1" x14ac:dyDescent="0.5">
      <c r="A8" s="106"/>
      <c r="B8" s="439"/>
      <c r="C8" s="440"/>
      <c r="D8" s="440"/>
      <c r="E8" s="441"/>
      <c r="F8" s="174"/>
      <c r="G8" s="108"/>
      <c r="H8" s="175"/>
      <c r="I8" s="176">
        <f t="shared" ref="I8:I23" si="0">SUM(H8)*$F8</f>
        <v>0</v>
      </c>
      <c r="J8" s="177"/>
      <c r="K8" s="176">
        <f>SUM(J8)*$F8</f>
        <v>0</v>
      </c>
      <c r="L8" s="218">
        <f>SUM(,I8,K8)</f>
        <v>0</v>
      </c>
      <c r="M8" s="108"/>
    </row>
    <row r="9" spans="1:13" ht="18.75" customHeight="1" x14ac:dyDescent="0.5">
      <c r="A9" s="106"/>
      <c r="B9" s="430"/>
      <c r="C9" s="431"/>
      <c r="D9" s="431"/>
      <c r="E9" s="432"/>
      <c r="F9" s="174">
        <v>0</v>
      </c>
      <c r="G9" s="108"/>
      <c r="H9" s="175">
        <v>0</v>
      </c>
      <c r="I9" s="176">
        <f t="shared" si="0"/>
        <v>0</v>
      </c>
      <c r="J9" s="177">
        <v>0</v>
      </c>
      <c r="K9" s="176">
        <f t="shared" ref="K9:K23" si="1">SUM(J9)*$F9</f>
        <v>0</v>
      </c>
      <c r="L9" s="218">
        <f t="shared" ref="L9:L23" si="2">SUM(,I9,K9)</f>
        <v>0</v>
      </c>
      <c r="M9" s="108"/>
    </row>
    <row r="10" spans="1:13" ht="18.75" customHeight="1" x14ac:dyDescent="0.5">
      <c r="A10" s="178"/>
      <c r="B10" s="430"/>
      <c r="C10" s="431"/>
      <c r="D10" s="431"/>
      <c r="E10" s="432"/>
      <c r="F10" s="174">
        <v>0</v>
      </c>
      <c r="G10" s="115"/>
      <c r="H10" s="175">
        <v>0</v>
      </c>
      <c r="I10" s="176">
        <f t="shared" si="0"/>
        <v>0</v>
      </c>
      <c r="J10" s="177">
        <v>0</v>
      </c>
      <c r="K10" s="176">
        <f t="shared" si="1"/>
        <v>0</v>
      </c>
      <c r="L10" s="218">
        <f t="shared" si="2"/>
        <v>0</v>
      </c>
      <c r="M10" s="115"/>
    </row>
    <row r="11" spans="1:13" ht="18.75" customHeight="1" x14ac:dyDescent="0.5">
      <c r="A11" s="178"/>
      <c r="B11" s="430"/>
      <c r="C11" s="431"/>
      <c r="D11" s="431"/>
      <c r="E11" s="432"/>
      <c r="F11" s="174">
        <v>0</v>
      </c>
      <c r="G11" s="115"/>
      <c r="H11" s="175">
        <v>0</v>
      </c>
      <c r="I11" s="176">
        <f t="shared" si="0"/>
        <v>0</v>
      </c>
      <c r="J11" s="177">
        <v>0</v>
      </c>
      <c r="K11" s="176">
        <f t="shared" si="1"/>
        <v>0</v>
      </c>
      <c r="L11" s="218">
        <f t="shared" si="2"/>
        <v>0</v>
      </c>
      <c r="M11" s="115"/>
    </row>
    <row r="12" spans="1:13" ht="18.75" customHeight="1" x14ac:dyDescent="0.5">
      <c r="A12" s="178"/>
      <c r="B12" s="430"/>
      <c r="C12" s="431"/>
      <c r="D12" s="431"/>
      <c r="E12" s="432"/>
      <c r="F12" s="174">
        <v>0</v>
      </c>
      <c r="G12" s="115"/>
      <c r="H12" s="175">
        <v>0</v>
      </c>
      <c r="I12" s="176">
        <f t="shared" si="0"/>
        <v>0</v>
      </c>
      <c r="J12" s="177">
        <v>0</v>
      </c>
      <c r="K12" s="176">
        <f t="shared" si="1"/>
        <v>0</v>
      </c>
      <c r="L12" s="218">
        <f t="shared" si="2"/>
        <v>0</v>
      </c>
      <c r="M12" s="115"/>
    </row>
    <row r="13" spans="1:13" ht="18.75" customHeight="1" x14ac:dyDescent="0.5">
      <c r="A13" s="178"/>
      <c r="B13" s="430"/>
      <c r="C13" s="431"/>
      <c r="D13" s="431"/>
      <c r="E13" s="432"/>
      <c r="F13" s="174">
        <v>0</v>
      </c>
      <c r="G13" s="115"/>
      <c r="H13" s="175">
        <v>0</v>
      </c>
      <c r="I13" s="176">
        <f t="shared" si="0"/>
        <v>0</v>
      </c>
      <c r="J13" s="177">
        <v>0</v>
      </c>
      <c r="K13" s="176">
        <f t="shared" si="1"/>
        <v>0</v>
      </c>
      <c r="L13" s="218">
        <f t="shared" si="2"/>
        <v>0</v>
      </c>
      <c r="M13" s="115"/>
    </row>
    <row r="14" spans="1:13" ht="18.75" customHeight="1" x14ac:dyDescent="0.5">
      <c r="A14" s="178"/>
      <c r="B14" s="430"/>
      <c r="C14" s="431"/>
      <c r="D14" s="431"/>
      <c r="E14" s="432"/>
      <c r="F14" s="174">
        <v>0</v>
      </c>
      <c r="G14" s="115"/>
      <c r="H14" s="175">
        <v>0</v>
      </c>
      <c r="I14" s="176">
        <f t="shared" si="0"/>
        <v>0</v>
      </c>
      <c r="J14" s="177">
        <v>0</v>
      </c>
      <c r="K14" s="176">
        <f t="shared" si="1"/>
        <v>0</v>
      </c>
      <c r="L14" s="218">
        <f t="shared" si="2"/>
        <v>0</v>
      </c>
      <c r="M14" s="115"/>
    </row>
    <row r="15" spans="1:13" ht="18.75" customHeight="1" x14ac:dyDescent="0.5">
      <c r="A15" s="178"/>
      <c r="B15" s="430"/>
      <c r="C15" s="431"/>
      <c r="D15" s="431"/>
      <c r="E15" s="432"/>
      <c r="F15" s="174">
        <v>0</v>
      </c>
      <c r="G15" s="115"/>
      <c r="H15" s="175">
        <v>0</v>
      </c>
      <c r="I15" s="176">
        <f t="shared" si="0"/>
        <v>0</v>
      </c>
      <c r="J15" s="177">
        <v>0</v>
      </c>
      <c r="K15" s="176">
        <f t="shared" si="1"/>
        <v>0</v>
      </c>
      <c r="L15" s="218">
        <f t="shared" si="2"/>
        <v>0</v>
      </c>
      <c r="M15" s="115"/>
    </row>
    <row r="16" spans="1:13" ht="18.75" customHeight="1" x14ac:dyDescent="0.5">
      <c r="A16" s="178"/>
      <c r="B16" s="430"/>
      <c r="C16" s="431"/>
      <c r="D16" s="431"/>
      <c r="E16" s="432"/>
      <c r="F16" s="174">
        <v>0</v>
      </c>
      <c r="G16" s="115"/>
      <c r="H16" s="175">
        <v>0</v>
      </c>
      <c r="I16" s="176">
        <f t="shared" si="0"/>
        <v>0</v>
      </c>
      <c r="J16" s="177">
        <v>0</v>
      </c>
      <c r="K16" s="176">
        <f t="shared" si="1"/>
        <v>0</v>
      </c>
      <c r="L16" s="218">
        <f t="shared" si="2"/>
        <v>0</v>
      </c>
      <c r="M16" s="115"/>
    </row>
    <row r="17" spans="1:13" ht="18.75" customHeight="1" x14ac:dyDescent="0.5">
      <c r="A17" s="106"/>
      <c r="B17" s="451"/>
      <c r="C17" s="452"/>
      <c r="D17" s="452"/>
      <c r="E17" s="453"/>
      <c r="F17" s="174">
        <v>0</v>
      </c>
      <c r="G17" s="108"/>
      <c r="H17" s="175">
        <v>0</v>
      </c>
      <c r="I17" s="176">
        <f t="shared" si="0"/>
        <v>0</v>
      </c>
      <c r="J17" s="177">
        <v>0</v>
      </c>
      <c r="K17" s="176">
        <f t="shared" si="1"/>
        <v>0</v>
      </c>
      <c r="L17" s="218">
        <f t="shared" si="2"/>
        <v>0</v>
      </c>
      <c r="M17" s="108"/>
    </row>
    <row r="18" spans="1:13" ht="18.75" customHeight="1" x14ac:dyDescent="0.5">
      <c r="A18" s="178"/>
      <c r="B18" s="430"/>
      <c r="C18" s="431"/>
      <c r="D18" s="431"/>
      <c r="E18" s="432"/>
      <c r="F18" s="174">
        <v>0</v>
      </c>
      <c r="G18" s="115"/>
      <c r="H18" s="175">
        <v>0</v>
      </c>
      <c r="I18" s="176">
        <f t="shared" si="0"/>
        <v>0</v>
      </c>
      <c r="J18" s="177">
        <v>0</v>
      </c>
      <c r="K18" s="176">
        <f t="shared" si="1"/>
        <v>0</v>
      </c>
      <c r="L18" s="218">
        <f t="shared" si="2"/>
        <v>0</v>
      </c>
      <c r="M18" s="115"/>
    </row>
    <row r="19" spans="1:13" ht="18.75" customHeight="1" x14ac:dyDescent="0.5">
      <c r="A19" s="178"/>
      <c r="B19" s="430"/>
      <c r="C19" s="431"/>
      <c r="D19" s="431"/>
      <c r="E19" s="432"/>
      <c r="F19" s="174">
        <v>0</v>
      </c>
      <c r="G19" s="115"/>
      <c r="H19" s="175">
        <v>0</v>
      </c>
      <c r="I19" s="176">
        <f t="shared" si="0"/>
        <v>0</v>
      </c>
      <c r="J19" s="177">
        <v>0</v>
      </c>
      <c r="K19" s="176">
        <f t="shared" si="1"/>
        <v>0</v>
      </c>
      <c r="L19" s="218">
        <f t="shared" si="2"/>
        <v>0</v>
      </c>
      <c r="M19" s="115"/>
    </row>
    <row r="20" spans="1:13" ht="18.75" customHeight="1" x14ac:dyDescent="0.5">
      <c r="A20" s="183"/>
      <c r="B20" s="179"/>
      <c r="C20" s="180"/>
      <c r="D20" s="180"/>
      <c r="E20" s="181"/>
      <c r="F20" s="174">
        <v>0</v>
      </c>
      <c r="G20" s="108"/>
      <c r="H20" s="175">
        <v>0</v>
      </c>
      <c r="I20" s="176">
        <f>SUM(H20)*$F20</f>
        <v>0</v>
      </c>
      <c r="J20" s="177">
        <v>0</v>
      </c>
      <c r="K20" s="176">
        <f>SUM(J20)*$F20</f>
        <v>0</v>
      </c>
      <c r="L20" s="218">
        <f>SUM(,I20,K20)</f>
        <v>0</v>
      </c>
      <c r="M20" s="108"/>
    </row>
    <row r="21" spans="1:13" s="21" customFormat="1" ht="18.75" customHeight="1" x14ac:dyDescent="0.5">
      <c r="A21" s="182"/>
      <c r="B21" s="465"/>
      <c r="C21" s="466"/>
      <c r="D21" s="466"/>
      <c r="E21" s="467"/>
      <c r="F21" s="174">
        <v>0</v>
      </c>
      <c r="G21" s="119"/>
      <c r="H21" s="175">
        <v>0</v>
      </c>
      <c r="I21" s="176">
        <f t="shared" si="0"/>
        <v>0</v>
      </c>
      <c r="J21" s="177">
        <v>0</v>
      </c>
      <c r="K21" s="176">
        <f t="shared" si="1"/>
        <v>0</v>
      </c>
      <c r="L21" s="218">
        <f t="shared" si="2"/>
        <v>0</v>
      </c>
      <c r="M21" s="119"/>
    </row>
    <row r="22" spans="1:13" ht="18.75" customHeight="1" x14ac:dyDescent="0.5">
      <c r="A22" s="178"/>
      <c r="B22" s="430"/>
      <c r="C22" s="431"/>
      <c r="D22" s="431"/>
      <c r="E22" s="432"/>
      <c r="F22" s="174">
        <v>0</v>
      </c>
      <c r="G22" s="115"/>
      <c r="H22" s="175">
        <v>0</v>
      </c>
      <c r="I22" s="176">
        <f t="shared" si="0"/>
        <v>0</v>
      </c>
      <c r="J22" s="177">
        <v>0</v>
      </c>
      <c r="K22" s="176">
        <f t="shared" si="1"/>
        <v>0</v>
      </c>
      <c r="L22" s="218">
        <f t="shared" si="2"/>
        <v>0</v>
      </c>
      <c r="M22" s="115"/>
    </row>
    <row r="23" spans="1:13" ht="18.75" customHeight="1" thickBot="1" x14ac:dyDescent="0.55000000000000004">
      <c r="A23" s="184"/>
      <c r="B23" s="462"/>
      <c r="C23" s="463"/>
      <c r="D23" s="463"/>
      <c r="E23" s="464"/>
      <c r="F23" s="174">
        <v>0</v>
      </c>
      <c r="G23" s="124"/>
      <c r="H23" s="175">
        <v>0</v>
      </c>
      <c r="I23" s="176">
        <f t="shared" si="0"/>
        <v>0</v>
      </c>
      <c r="J23" s="177">
        <v>0</v>
      </c>
      <c r="K23" s="176">
        <f t="shared" si="1"/>
        <v>0</v>
      </c>
      <c r="L23" s="218">
        <f t="shared" si="2"/>
        <v>0</v>
      </c>
      <c r="M23" s="124"/>
    </row>
    <row r="24" spans="1:13" ht="18.75" customHeight="1" thickTop="1" thickBot="1" x14ac:dyDescent="0.55000000000000004">
      <c r="A24" s="458" t="s">
        <v>14</v>
      </c>
      <c r="B24" s="459"/>
      <c r="C24" s="459"/>
      <c r="D24" s="459"/>
      <c r="E24" s="459"/>
      <c r="F24" s="459"/>
      <c r="G24" s="459"/>
      <c r="H24" s="460"/>
      <c r="I24" s="185">
        <f>SUM(I8:I23)</f>
        <v>0</v>
      </c>
      <c r="J24" s="185"/>
      <c r="K24" s="185">
        <f>SUM(K8:K23)</f>
        <v>0</v>
      </c>
      <c r="L24" s="185">
        <f>SUM(L8:L23)</f>
        <v>0</v>
      </c>
      <c r="M24" s="127"/>
    </row>
    <row r="25" spans="1:13" ht="24.75" thickTop="1" x14ac:dyDescent="0.5">
      <c r="A25" s="96"/>
      <c r="B25" s="96"/>
      <c r="C25" s="96"/>
      <c r="E25" s="96"/>
      <c r="F25" s="23"/>
      <c r="G25" s="23"/>
      <c r="H25" s="23"/>
      <c r="I25" s="219"/>
      <c r="J25" s="219"/>
      <c r="K25" s="219"/>
      <c r="L25" s="219"/>
      <c r="M25" s="23"/>
    </row>
    <row r="26" spans="1:13" ht="24" x14ac:dyDescent="0.55000000000000004">
      <c r="A26" s="279"/>
      <c r="B26" s="279"/>
      <c r="C26" s="279"/>
      <c r="E26" s="469" t="s">
        <v>92</v>
      </c>
      <c r="F26" s="469"/>
      <c r="G26" s="469"/>
      <c r="H26" s="469"/>
      <c r="I26" s="461" t="s">
        <v>93</v>
      </c>
      <c r="J26" s="461"/>
      <c r="K26" s="461"/>
      <c r="L26" s="461"/>
      <c r="M26" s="280"/>
    </row>
    <row r="27" spans="1:13" ht="24" x14ac:dyDescent="0.55000000000000004">
      <c r="A27" s="279"/>
      <c r="B27" s="279"/>
      <c r="C27" s="279"/>
      <c r="E27" s="319" t="str">
        <f>"("&amp;(+'1.แบบกรอกรายละเอียด'!B7)&amp;")"</f>
        <v>(นายสมศักดิ์ ประสพสุข)</v>
      </c>
      <c r="F27" s="320"/>
      <c r="G27" s="320"/>
      <c r="H27" s="320"/>
      <c r="I27" s="461" t="str">
        <f>"("&amp;(+'1.แบบกรอกรายละเอียด'!B10)&amp;")"</f>
        <v>(นายภัณฑจิตร  จริงจัง)</v>
      </c>
      <c r="J27" s="461"/>
      <c r="K27" s="461"/>
      <c r="L27" s="461"/>
    </row>
    <row r="28" spans="1:13" ht="24" x14ac:dyDescent="0.55000000000000004">
      <c r="A28" s="280"/>
      <c r="B28" s="468"/>
      <c r="C28" s="468"/>
      <c r="D28" s="468"/>
      <c r="E28" s="468"/>
      <c r="F28" s="321"/>
      <c r="G28" s="280"/>
      <c r="H28" s="193"/>
      <c r="I28" s="461" t="str">
        <f>+'1.แบบกรอกรายละเอียด'!B11</f>
        <v>ผู้อำนวยการโรงเรียนบ้านเด็กสมบูรณ์</v>
      </c>
      <c r="J28" s="461"/>
      <c r="K28" s="461"/>
      <c r="L28" s="461"/>
      <c r="M28" s="280"/>
    </row>
    <row r="30" spans="1:13" x14ac:dyDescent="0.5">
      <c r="B30" s="189"/>
      <c r="C30" s="189"/>
      <c r="D30" s="190"/>
      <c r="E30" s="189"/>
      <c r="F30" s="191"/>
      <c r="H30" s="192"/>
      <c r="I30" s="192"/>
      <c r="J30" s="193"/>
    </row>
    <row r="31" spans="1:13" x14ac:dyDescent="0.5">
      <c r="B31" s="194"/>
      <c r="C31" s="195"/>
      <c r="D31" s="190"/>
      <c r="E31" s="194"/>
      <c r="F31" s="191"/>
      <c r="H31" s="192"/>
      <c r="I31" s="192"/>
      <c r="J31" s="193"/>
    </row>
    <row r="32" spans="1:13" x14ac:dyDescent="0.5">
      <c r="B32" s="196"/>
      <c r="C32" s="197"/>
      <c r="D32" s="190"/>
      <c r="E32" s="197"/>
      <c r="F32" s="191"/>
      <c r="H32" s="192"/>
      <c r="I32" s="192"/>
      <c r="J32" s="193"/>
    </row>
    <row r="33" spans="6:10" x14ac:dyDescent="0.5">
      <c r="F33" s="191"/>
      <c r="H33" s="192"/>
      <c r="I33" s="192"/>
      <c r="J33" s="193"/>
    </row>
    <row r="34" spans="6:10" x14ac:dyDescent="0.5">
      <c r="F34" s="191"/>
      <c r="H34" s="192"/>
      <c r="I34" s="192"/>
      <c r="J34" s="193"/>
    </row>
  </sheetData>
  <protectedRanges>
    <protectedRange sqref="E2 D3 K3" name="Range1"/>
  </protectedRanges>
  <mergeCells count="41">
    <mergeCell ref="A24:H24"/>
    <mergeCell ref="I27:L27"/>
    <mergeCell ref="I28:L28"/>
    <mergeCell ref="B23:E23"/>
    <mergeCell ref="B21:E21"/>
    <mergeCell ref="B28:E28"/>
    <mergeCell ref="I26:L26"/>
    <mergeCell ref="B22:E22"/>
    <mergeCell ref="E26:H26"/>
    <mergeCell ref="A1:K1"/>
    <mergeCell ref="B19:E19"/>
    <mergeCell ref="D4:H4"/>
    <mergeCell ref="D5:H5"/>
    <mergeCell ref="B10:E10"/>
    <mergeCell ref="B11:E11"/>
    <mergeCell ref="B6:E7"/>
    <mergeCell ref="F6:F7"/>
    <mergeCell ref="B18:E18"/>
    <mergeCell ref="B16:E16"/>
    <mergeCell ref="B17:E17"/>
    <mergeCell ref="G6:G7"/>
    <mergeCell ref="A3:C3"/>
    <mergeCell ref="K3:L3"/>
    <mergeCell ref="D3:H3"/>
    <mergeCell ref="E2:H2"/>
    <mergeCell ref="M6:M7"/>
    <mergeCell ref="I5:J5"/>
    <mergeCell ref="B15:E15"/>
    <mergeCell ref="L6:L7"/>
    <mergeCell ref="I4:J4"/>
    <mergeCell ref="J6:K6"/>
    <mergeCell ref="A5:C5"/>
    <mergeCell ref="B13:E13"/>
    <mergeCell ref="A4:C4"/>
    <mergeCell ref="B14:E14"/>
    <mergeCell ref="K4:L4"/>
    <mergeCell ref="H6:I6"/>
    <mergeCell ref="B8:E8"/>
    <mergeCell ref="B9:E9"/>
    <mergeCell ref="A6:A7"/>
    <mergeCell ref="B12:E12"/>
  </mergeCells>
  <phoneticPr fontId="3" type="noConversion"/>
  <printOptions horizontalCentered="1"/>
  <pageMargins left="0.26" right="0.3" top="0.59055118110236227" bottom="0.39370078740157483" header="0.19685039370078741" footer="0.19685039370078741"/>
  <pageSetup paperSize="9" orientation="landscape" horizontalDpi="300" verticalDpi="300" r:id="rId1"/>
  <headerFooter alignWithMargins="0">
    <oddFooter>&amp;R&amp;"TH SarabunPSK,ธรรมดา"&amp;14 แผ่นที่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P36"/>
  <sheetViews>
    <sheetView zoomScaleNormal="100" zoomScaleSheetLayoutView="100" workbookViewId="0">
      <selection activeCell="U14" sqref="U14"/>
    </sheetView>
  </sheetViews>
  <sheetFormatPr defaultRowHeight="24" x14ac:dyDescent="0.55000000000000004"/>
  <cols>
    <col min="1" max="1" width="6.5703125" style="1" customWidth="1"/>
    <col min="2" max="2" width="4.42578125" style="1" customWidth="1"/>
    <col min="3" max="3" width="3" style="1" customWidth="1"/>
    <col min="4" max="4" width="3.5703125" style="1" customWidth="1"/>
    <col min="5" max="5" width="4" style="1" customWidth="1"/>
    <col min="6" max="6" width="1.28515625" style="1" customWidth="1"/>
    <col min="7" max="7" width="2.5703125" style="1" customWidth="1"/>
    <col min="8" max="8" width="11.140625" style="1" customWidth="1"/>
    <col min="9" max="9" width="5.28515625" style="1" customWidth="1"/>
    <col min="10" max="10" width="4.7109375" style="1" customWidth="1"/>
    <col min="11" max="11" width="15" style="1" customWidth="1"/>
    <col min="12" max="12" width="10.42578125" style="1" customWidth="1"/>
    <col min="13" max="13" width="15.85546875" style="247" customWidth="1"/>
    <col min="14" max="14" width="10.28515625" style="1" customWidth="1"/>
    <col min="15" max="16384" width="9.140625" style="1"/>
  </cols>
  <sheetData>
    <row r="1" spans="1:14" ht="21" customHeight="1" x14ac:dyDescent="0.55000000000000004">
      <c r="A1" s="442" t="s">
        <v>104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21" t="s">
        <v>94</v>
      </c>
    </row>
    <row r="2" spans="1:14" ht="21" customHeight="1" x14ac:dyDescent="0.55000000000000004">
      <c r="A2" s="19" t="s">
        <v>10</v>
      </c>
      <c r="B2" s="484" t="s">
        <v>67</v>
      </c>
      <c r="C2" s="484"/>
      <c r="D2" s="484"/>
      <c r="E2" s="485" t="str">
        <f>'1.แบบกรอกรายละเอียด'!B3</f>
        <v>ปรับปรุงซ่อมแซมอาคารเรียน ป.1 ซ</v>
      </c>
      <c r="F2" s="485"/>
      <c r="G2" s="485"/>
      <c r="H2" s="485"/>
      <c r="I2" s="485"/>
      <c r="J2" s="485"/>
      <c r="K2" s="485"/>
      <c r="L2" s="485"/>
      <c r="M2" s="485"/>
      <c r="N2" s="485"/>
    </row>
    <row r="3" spans="1:14" ht="21" customHeight="1" x14ac:dyDescent="0.55000000000000004">
      <c r="A3" s="12" t="s">
        <v>10</v>
      </c>
      <c r="B3" s="480" t="s">
        <v>0</v>
      </c>
      <c r="C3" s="480"/>
      <c r="D3" s="480"/>
      <c r="E3" s="480"/>
      <c r="F3" s="492" t="str">
        <f>'1.แบบกรอกรายละเอียด'!B4</f>
        <v>โรงเรียนบ้านเด็กสมบูรณ์  ตำบลกุดชุม  อำเภอกุดชุม  จังหวัดยโสธร</v>
      </c>
      <c r="G3" s="492"/>
      <c r="H3" s="492"/>
      <c r="I3" s="492"/>
      <c r="J3" s="492"/>
      <c r="K3" s="492"/>
      <c r="L3" s="492"/>
      <c r="M3" s="492"/>
      <c r="N3" s="492"/>
    </row>
    <row r="4" spans="1:14" ht="21" customHeight="1" x14ac:dyDescent="0.55000000000000004">
      <c r="A4" s="12" t="s">
        <v>10</v>
      </c>
      <c r="B4" s="14" t="s">
        <v>1</v>
      </c>
      <c r="C4" s="14"/>
      <c r="D4" s="14"/>
      <c r="E4" s="492" t="str">
        <f>'1.แบบกรอกรายละเอียด'!B5</f>
        <v>สพป.ยโสธร เขต 2</v>
      </c>
      <c r="F4" s="492"/>
      <c r="G4" s="492"/>
      <c r="H4" s="492"/>
      <c r="I4" s="93"/>
      <c r="J4" s="93"/>
      <c r="K4" s="93"/>
      <c r="L4" s="93"/>
      <c r="M4" s="93"/>
      <c r="N4" s="93"/>
    </row>
    <row r="5" spans="1:14" ht="21" customHeight="1" x14ac:dyDescent="0.55000000000000004">
      <c r="A5" s="12" t="s">
        <v>10</v>
      </c>
      <c r="B5" s="480" t="s">
        <v>68</v>
      </c>
      <c r="C5" s="480"/>
      <c r="D5" s="480"/>
      <c r="E5" s="480"/>
      <c r="F5" s="480"/>
      <c r="G5" s="480"/>
      <c r="H5" s="480"/>
      <c r="I5" s="480"/>
      <c r="J5" s="480"/>
      <c r="K5" s="322" t="s">
        <v>11</v>
      </c>
      <c r="L5" s="311">
        <v>1</v>
      </c>
      <c r="M5" s="480" t="s">
        <v>12</v>
      </c>
      <c r="N5" s="480"/>
    </row>
    <row r="6" spans="1:14" ht="21" customHeight="1" x14ac:dyDescent="0.55000000000000004">
      <c r="A6" s="12" t="s">
        <v>10</v>
      </c>
      <c r="B6" s="480" t="s">
        <v>2</v>
      </c>
      <c r="C6" s="480"/>
      <c r="D6" s="480"/>
      <c r="E6" s="480"/>
      <c r="F6" s="480"/>
      <c r="G6" s="480"/>
      <c r="H6" s="500">
        <f>'1.แบบกรอกรายละเอียด'!B2</f>
        <v>243595</v>
      </c>
      <c r="I6" s="500"/>
      <c r="J6" s="500"/>
      <c r="K6" s="501" t="s">
        <v>66</v>
      </c>
      <c r="L6" s="501"/>
      <c r="M6" s="499" t="s">
        <v>66</v>
      </c>
      <c r="N6" s="499"/>
    </row>
    <row r="7" spans="1:14" ht="21" customHeight="1" thickBot="1" x14ac:dyDescent="0.6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21" customHeight="1" thickTop="1" x14ac:dyDescent="0.55000000000000004">
      <c r="A8" s="470" t="s">
        <v>3</v>
      </c>
      <c r="B8" s="486" t="s">
        <v>4</v>
      </c>
      <c r="C8" s="487"/>
      <c r="D8" s="487"/>
      <c r="E8" s="487"/>
      <c r="F8" s="487"/>
      <c r="G8" s="487"/>
      <c r="H8" s="487"/>
      <c r="I8" s="487"/>
      <c r="J8" s="488"/>
      <c r="K8" s="8" t="s">
        <v>23</v>
      </c>
      <c r="L8" s="502" t="s">
        <v>27</v>
      </c>
      <c r="M8" s="221" t="s">
        <v>20</v>
      </c>
      <c r="N8" s="470" t="s">
        <v>5</v>
      </c>
    </row>
    <row r="9" spans="1:14" ht="21" customHeight="1" thickBot="1" x14ac:dyDescent="0.6">
      <c r="A9" s="471"/>
      <c r="B9" s="489"/>
      <c r="C9" s="490"/>
      <c r="D9" s="490"/>
      <c r="E9" s="490"/>
      <c r="F9" s="490"/>
      <c r="G9" s="490"/>
      <c r="H9" s="490"/>
      <c r="I9" s="490"/>
      <c r="J9" s="491"/>
      <c r="K9" s="222" t="s">
        <v>21</v>
      </c>
      <c r="L9" s="503"/>
      <c r="M9" s="222" t="s">
        <v>21</v>
      </c>
      <c r="N9" s="471"/>
    </row>
    <row r="10" spans="1:14" ht="21" customHeight="1" thickTop="1" x14ac:dyDescent="0.55000000000000004">
      <c r="A10" s="223">
        <v>1</v>
      </c>
      <c r="B10" s="493" t="s">
        <v>79</v>
      </c>
      <c r="C10" s="494"/>
      <c r="D10" s="494"/>
      <c r="E10" s="494"/>
      <c r="F10" s="494"/>
      <c r="G10" s="494"/>
      <c r="H10" s="494"/>
      <c r="I10" s="494"/>
      <c r="J10" s="495"/>
      <c r="K10" s="224">
        <f>'ปร.4 หน้าเดียว'!L24</f>
        <v>0</v>
      </c>
      <c r="L10" s="225">
        <f>'คำนวณ Factor F.'!L8</f>
        <v>1.3090999999999999</v>
      </c>
      <c r="M10" s="224">
        <f>K10*L10</f>
        <v>0</v>
      </c>
      <c r="N10" s="226"/>
    </row>
    <row r="11" spans="1:14" ht="21" customHeight="1" x14ac:dyDescent="0.55000000000000004">
      <c r="A11" s="227"/>
      <c r="B11" s="481"/>
      <c r="C11" s="482"/>
      <c r="D11" s="482"/>
      <c r="E11" s="482"/>
      <c r="F11" s="482"/>
      <c r="G11" s="482"/>
      <c r="H11" s="482"/>
      <c r="I11" s="482"/>
      <c r="J11" s="483"/>
      <c r="K11" s="228"/>
      <c r="L11" s="229"/>
      <c r="M11" s="228"/>
      <c r="N11" s="229"/>
    </row>
    <row r="12" spans="1:14" ht="21" customHeight="1" x14ac:dyDescent="0.55000000000000004">
      <c r="A12" s="227"/>
      <c r="B12" s="476"/>
      <c r="C12" s="477"/>
      <c r="D12" s="477"/>
      <c r="E12" s="477"/>
      <c r="F12" s="477"/>
      <c r="G12" s="477"/>
      <c r="H12" s="477"/>
      <c r="I12" s="474"/>
      <c r="J12" s="475"/>
      <c r="K12" s="230"/>
      <c r="L12" s="229"/>
      <c r="M12" s="228"/>
      <c r="N12" s="229"/>
    </row>
    <row r="13" spans="1:14" ht="21" customHeight="1" x14ac:dyDescent="0.55000000000000004">
      <c r="A13" s="231"/>
      <c r="B13" s="476"/>
      <c r="C13" s="477"/>
      <c r="D13" s="477"/>
      <c r="E13" s="477"/>
      <c r="F13" s="477"/>
      <c r="G13" s="477"/>
      <c r="H13" s="477"/>
      <c r="I13" s="474"/>
      <c r="J13" s="475"/>
      <c r="K13" s="232"/>
      <c r="L13" s="229"/>
      <c r="M13" s="233"/>
      <c r="N13" s="229"/>
    </row>
    <row r="14" spans="1:14" s="9" customFormat="1" ht="21" customHeight="1" x14ac:dyDescent="0.5">
      <c r="A14" s="234"/>
      <c r="B14" s="478"/>
      <c r="C14" s="479"/>
      <c r="D14" s="479"/>
      <c r="E14" s="479"/>
      <c r="F14" s="479"/>
      <c r="G14" s="479"/>
      <c r="H14" s="479"/>
      <c r="I14" s="472"/>
      <c r="J14" s="473"/>
      <c r="K14" s="235"/>
      <c r="L14" s="235"/>
      <c r="M14" s="236"/>
      <c r="N14" s="235"/>
    </row>
    <row r="15" spans="1:14" s="9" customFormat="1" ht="21" customHeight="1" x14ac:dyDescent="0.5">
      <c r="A15" s="235"/>
      <c r="B15" s="476"/>
      <c r="C15" s="477"/>
      <c r="D15" s="477"/>
      <c r="E15" s="477"/>
      <c r="F15" s="477"/>
      <c r="G15" s="477"/>
      <c r="H15" s="477"/>
      <c r="I15" s="474"/>
      <c r="J15" s="475"/>
      <c r="K15" s="235"/>
      <c r="L15" s="235"/>
      <c r="M15" s="236"/>
      <c r="N15" s="235"/>
    </row>
    <row r="16" spans="1:14" s="9" customFormat="1" ht="21" customHeight="1" x14ac:dyDescent="0.5">
      <c r="A16" s="235"/>
      <c r="B16" s="476"/>
      <c r="C16" s="477"/>
      <c r="D16" s="477"/>
      <c r="E16" s="477"/>
      <c r="F16" s="477"/>
      <c r="G16" s="477"/>
      <c r="H16" s="477"/>
      <c r="I16" s="474"/>
      <c r="J16" s="475"/>
      <c r="K16" s="235"/>
      <c r="L16" s="235"/>
      <c r="M16" s="236"/>
      <c r="N16" s="235"/>
    </row>
    <row r="17" spans="1:16" s="9" customFormat="1" ht="21" customHeight="1" thickBot="1" x14ac:dyDescent="0.55000000000000004">
      <c r="A17" s="237"/>
      <c r="B17" s="512"/>
      <c r="C17" s="513"/>
      <c r="D17" s="513"/>
      <c r="E17" s="513"/>
      <c r="F17" s="513"/>
      <c r="G17" s="513"/>
      <c r="H17" s="513"/>
      <c r="I17" s="509"/>
      <c r="J17" s="510"/>
      <c r="K17" s="237"/>
      <c r="L17" s="237"/>
      <c r="M17" s="238"/>
      <c r="N17" s="237"/>
    </row>
    <row r="18" spans="1:16" ht="21" customHeight="1" thickTop="1" x14ac:dyDescent="0.55000000000000004">
      <c r="A18" s="506" t="s">
        <v>22</v>
      </c>
      <c r="B18" s="507"/>
      <c r="C18" s="507"/>
      <c r="D18" s="507"/>
      <c r="E18" s="507"/>
      <c r="F18" s="507"/>
      <c r="G18" s="507"/>
      <c r="H18" s="507"/>
      <c r="I18" s="507"/>
      <c r="J18" s="507"/>
      <c r="K18" s="507"/>
      <c r="L18" s="508"/>
      <c r="M18" s="239">
        <f>SUM(M10:M17)</f>
        <v>0</v>
      </c>
      <c r="N18" s="240"/>
    </row>
    <row r="19" spans="1:16" ht="21" customHeight="1" thickBot="1" x14ac:dyDescent="0.6">
      <c r="A19" s="504" t="str">
        <f>"("&amp;BAHTTEXT(M19)&amp;")"</f>
        <v>(ศูนย์บาทถ้วน)</v>
      </c>
      <c r="B19" s="505"/>
      <c r="C19" s="505"/>
      <c r="D19" s="505"/>
      <c r="E19" s="505"/>
      <c r="F19" s="505"/>
      <c r="G19" s="505"/>
      <c r="H19" s="505"/>
      <c r="I19" s="505"/>
      <c r="J19" s="505"/>
      <c r="K19" s="505"/>
      <c r="L19" s="241" t="s">
        <v>28</v>
      </c>
      <c r="M19" s="242">
        <f>ROUNDDOWN(M18,-3)</f>
        <v>0</v>
      </c>
      <c r="N19" s="243" t="s">
        <v>9</v>
      </c>
    </row>
    <row r="20" spans="1:16" s="9" customFormat="1" ht="21" customHeight="1" thickTop="1" x14ac:dyDescent="0.5">
      <c r="B20" s="496"/>
      <c r="C20" s="496"/>
      <c r="D20" s="496"/>
      <c r="E20" s="496"/>
      <c r="F20" s="496"/>
      <c r="G20" s="496"/>
      <c r="H20" s="496"/>
      <c r="I20" s="496"/>
      <c r="J20" s="496"/>
      <c r="K20" s="496"/>
      <c r="L20" s="496"/>
      <c r="M20" s="496"/>
      <c r="N20" s="496"/>
    </row>
    <row r="21" spans="1:16" ht="21" customHeight="1" x14ac:dyDescent="0.55000000000000004">
      <c r="B21" s="498" t="s">
        <v>70</v>
      </c>
      <c r="C21" s="498"/>
      <c r="D21" s="498"/>
      <c r="E21" s="498"/>
      <c r="F21" s="498"/>
      <c r="G21" s="498"/>
      <c r="H21" s="497" t="s">
        <v>24</v>
      </c>
      <c r="I21" s="497"/>
      <c r="J21" s="497"/>
      <c r="K21" s="497"/>
      <c r="L21" s="497"/>
      <c r="M21" s="497"/>
      <c r="N21" s="497"/>
    </row>
    <row r="22" spans="1:16" ht="21" customHeight="1" x14ac:dyDescent="0.55000000000000004">
      <c r="B22" s="497"/>
      <c r="C22" s="497"/>
      <c r="D22" s="497"/>
      <c r="E22" s="497"/>
      <c r="F22" s="497"/>
      <c r="G22" s="497"/>
      <c r="H22" s="497" t="str">
        <f>"("&amp;(+'1.แบบกรอกรายละเอียด'!B7)&amp;")"</f>
        <v>(นายสมศักดิ์ ประสพสุข)</v>
      </c>
      <c r="I22" s="497"/>
      <c r="J22" s="497"/>
      <c r="K22" s="497"/>
      <c r="L22" s="497"/>
      <c r="M22" s="497"/>
      <c r="N22" s="497"/>
    </row>
    <row r="23" spans="1:16" ht="21" customHeight="1" x14ac:dyDescent="0.55000000000000004">
      <c r="B23" s="268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</row>
    <row r="24" spans="1:16" ht="21" customHeight="1" x14ac:dyDescent="0.55000000000000004">
      <c r="B24" s="498" t="s">
        <v>72</v>
      </c>
      <c r="C24" s="498"/>
      <c r="D24" s="498"/>
      <c r="E24" s="498"/>
      <c r="F24" s="498"/>
      <c r="G24" s="498"/>
      <c r="H24" s="497" t="s">
        <v>24</v>
      </c>
      <c r="I24" s="497"/>
      <c r="J24" s="497"/>
      <c r="K24" s="497"/>
      <c r="L24" s="497" t="s">
        <v>73</v>
      </c>
      <c r="M24" s="497"/>
      <c r="N24" s="497"/>
    </row>
    <row r="25" spans="1:16" ht="21" customHeight="1" x14ac:dyDescent="0.55000000000000004">
      <c r="B25" s="497"/>
      <c r="C25" s="497"/>
      <c r="D25" s="497"/>
      <c r="E25" s="497"/>
      <c r="F25" s="497"/>
      <c r="G25" s="497"/>
      <c r="H25" s="497" t="str">
        <f>"("&amp;(+'1.แบบกรอกรายละเอียด'!B10)&amp;")"</f>
        <v>(นายภัณฑจิตร  จริงจัง)</v>
      </c>
      <c r="I25" s="497"/>
      <c r="J25" s="497"/>
      <c r="K25" s="497"/>
      <c r="L25" s="497"/>
      <c r="M25" s="497"/>
      <c r="N25" s="497"/>
    </row>
    <row r="26" spans="1:16" ht="21" customHeight="1" x14ac:dyDescent="0.55000000000000004">
      <c r="B26" s="268"/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</row>
    <row r="27" spans="1:16" ht="21" customHeight="1" x14ac:dyDescent="0.55000000000000004">
      <c r="B27" s="498" t="s">
        <v>72</v>
      </c>
      <c r="C27" s="498"/>
      <c r="D27" s="498"/>
      <c r="E27" s="498"/>
      <c r="F27" s="498"/>
      <c r="G27" s="498"/>
      <c r="H27" s="497" t="s">
        <v>24</v>
      </c>
      <c r="I27" s="497"/>
      <c r="J27" s="497"/>
      <c r="K27" s="497"/>
      <c r="L27" s="511" t="s">
        <v>82</v>
      </c>
      <c r="M27" s="511"/>
      <c r="N27" s="511"/>
      <c r="O27" s="244"/>
      <c r="P27" s="244"/>
    </row>
    <row r="28" spans="1:16" ht="21" customHeight="1" x14ac:dyDescent="0.55000000000000004">
      <c r="A28" s="90"/>
      <c r="B28" s="497"/>
      <c r="C28" s="497"/>
      <c r="D28" s="497"/>
      <c r="E28" s="497"/>
      <c r="F28" s="497"/>
      <c r="G28" s="497"/>
      <c r="H28" s="497" t="str">
        <f>"("&amp;(+'1.แบบกรอกรายละเอียด'!B12)&amp;")"</f>
        <v>(นางสาวพัชริตา อุ่มแก้ว)</v>
      </c>
      <c r="I28" s="497"/>
      <c r="J28" s="497"/>
      <c r="K28" s="497"/>
      <c r="L28" s="511" t="s">
        <v>105</v>
      </c>
      <c r="M28" s="511"/>
      <c r="N28" s="511"/>
      <c r="O28" s="244"/>
      <c r="P28" s="244"/>
    </row>
    <row r="29" spans="1:16" ht="21" customHeight="1" x14ac:dyDescent="0.55000000000000004">
      <c r="A29" s="90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52"/>
      <c r="M29" s="252"/>
      <c r="N29" s="252"/>
      <c r="O29" s="244"/>
      <c r="P29" s="244"/>
    </row>
    <row r="30" spans="1:16" ht="21" customHeight="1" x14ac:dyDescent="0.55000000000000004">
      <c r="A30" s="276"/>
      <c r="B30" s="498" t="s">
        <v>74</v>
      </c>
      <c r="C30" s="498"/>
      <c r="D30" s="498"/>
      <c r="E30" s="498"/>
      <c r="F30" s="498"/>
      <c r="G30" s="498"/>
      <c r="H30" s="497" t="s">
        <v>24</v>
      </c>
      <c r="I30" s="497"/>
      <c r="J30" s="497"/>
      <c r="K30" s="497"/>
      <c r="L30" s="511" t="s">
        <v>83</v>
      </c>
      <c r="M30" s="511"/>
      <c r="N30" s="511"/>
      <c r="O30" s="244"/>
      <c r="P30" s="244"/>
    </row>
    <row r="31" spans="1:16" ht="21" customHeight="1" x14ac:dyDescent="0.55000000000000004">
      <c r="A31" s="276"/>
      <c r="B31" s="497"/>
      <c r="C31" s="497"/>
      <c r="D31" s="497"/>
      <c r="E31" s="497"/>
      <c r="F31" s="497"/>
      <c r="G31" s="497"/>
      <c r="H31" s="497" t="str">
        <f>"("&amp;(+'1.แบบกรอกรายละเอียด'!B13)&amp;")"</f>
        <v>(นายสมัย พรสินธุเศรษฐ์)</v>
      </c>
      <c r="I31" s="497"/>
      <c r="J31" s="497"/>
      <c r="K31" s="497"/>
      <c r="L31" s="511" t="s">
        <v>105</v>
      </c>
      <c r="M31" s="511"/>
      <c r="N31" s="511"/>
      <c r="O31" s="244"/>
      <c r="P31" s="244"/>
    </row>
    <row r="32" spans="1:16" ht="21" customHeight="1" x14ac:dyDescent="0.55000000000000004">
      <c r="B32" s="498"/>
      <c r="C32" s="498"/>
      <c r="D32" s="498"/>
      <c r="E32" s="498"/>
      <c r="F32" s="498"/>
      <c r="G32" s="498"/>
      <c r="H32" s="497"/>
      <c r="I32" s="497"/>
      <c r="J32" s="497"/>
      <c r="K32" s="497"/>
      <c r="L32" s="245"/>
      <c r="M32" s="245"/>
    </row>
    <row r="33" spans="2:13" ht="30" customHeight="1" x14ac:dyDescent="0.55000000000000004">
      <c r="B33" s="498"/>
      <c r="C33" s="498"/>
      <c r="D33" s="498"/>
      <c r="E33" s="498"/>
      <c r="F33" s="498"/>
      <c r="G33" s="498"/>
      <c r="H33" s="497"/>
      <c r="I33" s="497"/>
      <c r="J33" s="497"/>
      <c r="K33" s="497"/>
      <c r="L33" s="245"/>
      <c r="M33" s="245"/>
    </row>
    <row r="34" spans="2:13" s="9" customFormat="1" ht="21.75" x14ac:dyDescent="0.5">
      <c r="B34" s="496"/>
      <c r="C34" s="496"/>
      <c r="D34" s="496"/>
      <c r="E34" s="496"/>
      <c r="F34" s="496"/>
      <c r="G34" s="496"/>
      <c r="H34" s="496"/>
      <c r="I34" s="496"/>
      <c r="J34" s="496"/>
      <c r="K34" s="496"/>
      <c r="M34" s="246"/>
    </row>
    <row r="35" spans="2:13" s="9" customFormat="1" ht="21.75" x14ac:dyDescent="0.5">
      <c r="B35" s="10"/>
      <c r="C35" s="10"/>
      <c r="D35" s="10"/>
      <c r="E35" s="10"/>
      <c r="F35" s="10"/>
      <c r="G35" s="10"/>
      <c r="H35" s="10"/>
      <c r="I35" s="10"/>
      <c r="J35" s="10"/>
      <c r="K35" s="10"/>
      <c r="M35" s="246"/>
    </row>
    <row r="36" spans="2:13" s="9" customFormat="1" ht="21.75" x14ac:dyDescent="0.5">
      <c r="B36" s="10"/>
      <c r="C36" s="10"/>
      <c r="D36" s="10"/>
      <c r="E36" s="10"/>
      <c r="F36" s="10"/>
      <c r="G36" s="10"/>
      <c r="H36" s="10"/>
      <c r="I36" s="10"/>
      <c r="J36" s="10"/>
      <c r="K36" s="10"/>
      <c r="M36" s="246"/>
    </row>
  </sheetData>
  <mergeCells count="65">
    <mergeCell ref="E4:H4"/>
    <mergeCell ref="L31:N31"/>
    <mergeCell ref="L27:N27"/>
    <mergeCell ref="L21:N21"/>
    <mergeCell ref="L24:N24"/>
    <mergeCell ref="L25:N25"/>
    <mergeCell ref="L30:N30"/>
    <mergeCell ref="L28:N28"/>
    <mergeCell ref="H24:K24"/>
    <mergeCell ref="I13:J13"/>
    <mergeCell ref="B17:H17"/>
    <mergeCell ref="B16:H16"/>
    <mergeCell ref="B21:G21"/>
    <mergeCell ref="H22:K22"/>
    <mergeCell ref="I16:J16"/>
    <mergeCell ref="B24:G24"/>
    <mergeCell ref="N8:N9"/>
    <mergeCell ref="L8:L9"/>
    <mergeCell ref="B12:H12"/>
    <mergeCell ref="A19:K19"/>
    <mergeCell ref="L22:N22"/>
    <mergeCell ref="A18:L18"/>
    <mergeCell ref="L20:N20"/>
    <mergeCell ref="I17:J17"/>
    <mergeCell ref="H21:K21"/>
    <mergeCell ref="B20:G20"/>
    <mergeCell ref="B22:G22"/>
    <mergeCell ref="H20:K20"/>
    <mergeCell ref="M6:N6"/>
    <mergeCell ref="B5:J5"/>
    <mergeCell ref="M5:N5"/>
    <mergeCell ref="H6:J6"/>
    <mergeCell ref="K6:L6"/>
    <mergeCell ref="B34:G34"/>
    <mergeCell ref="H25:K25"/>
    <mergeCell ref="H34:K34"/>
    <mergeCell ref="H33:K33"/>
    <mergeCell ref="B32:G32"/>
    <mergeCell ref="H32:K32"/>
    <mergeCell ref="B33:G33"/>
    <mergeCell ref="H31:K31"/>
    <mergeCell ref="B30:G30"/>
    <mergeCell ref="B25:G25"/>
    <mergeCell ref="B28:G28"/>
    <mergeCell ref="B31:G31"/>
    <mergeCell ref="H27:K27"/>
    <mergeCell ref="H30:K30"/>
    <mergeCell ref="B27:G27"/>
    <mergeCell ref="H28:K28"/>
    <mergeCell ref="A1:M1"/>
    <mergeCell ref="A8:A9"/>
    <mergeCell ref="I14:J14"/>
    <mergeCell ref="I15:J15"/>
    <mergeCell ref="B15:H15"/>
    <mergeCell ref="B14:H14"/>
    <mergeCell ref="B3:E3"/>
    <mergeCell ref="B6:G6"/>
    <mergeCell ref="B11:J11"/>
    <mergeCell ref="I12:J12"/>
    <mergeCell ref="B2:D2"/>
    <mergeCell ref="E2:N2"/>
    <mergeCell ref="B8:J9"/>
    <mergeCell ref="F3:N3"/>
    <mergeCell ref="B13:H13"/>
    <mergeCell ref="B10:J10"/>
  </mergeCells>
  <phoneticPr fontId="3" type="noConversion"/>
  <pageMargins left="0.47244094488188981" right="0.19685039370078741" top="1.299212598425197" bottom="0.39370078740157483" header="0.19685039370078741" footer="0.39370078740157483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34"/>
  <sheetViews>
    <sheetView zoomScaleNormal="100" zoomScaleSheetLayoutView="100" workbookViewId="0">
      <selection activeCell="B12" sqref="B12:G12"/>
    </sheetView>
  </sheetViews>
  <sheetFormatPr defaultRowHeight="24" x14ac:dyDescent="0.55000000000000004"/>
  <cols>
    <col min="1" max="1" width="7.85546875" style="1" customWidth="1"/>
    <col min="2" max="2" width="1.28515625" style="1" customWidth="1"/>
    <col min="3" max="3" width="5.140625" style="1" customWidth="1"/>
    <col min="4" max="4" width="12.85546875" style="1" customWidth="1"/>
    <col min="5" max="5" width="19.140625" style="1" customWidth="1"/>
    <col min="6" max="6" width="12.7109375" style="1" customWidth="1"/>
    <col min="7" max="7" width="3.28515625" style="1" customWidth="1"/>
    <col min="8" max="8" width="3.85546875" style="247" customWidth="1"/>
    <col min="9" max="9" width="8.42578125" style="247" customWidth="1"/>
    <col min="10" max="10" width="7.140625" style="247" customWidth="1"/>
    <col min="11" max="11" width="16.85546875" style="1" customWidth="1"/>
    <col min="12" max="12" width="3.28515625" style="1" customWidth="1"/>
    <col min="13" max="16384" width="9.140625" style="1"/>
  </cols>
  <sheetData>
    <row r="1" spans="1:11" ht="26.25" x14ac:dyDescent="0.6">
      <c r="A1" s="529" t="s">
        <v>104</v>
      </c>
      <c r="B1" s="529"/>
      <c r="C1" s="529"/>
      <c r="D1" s="529"/>
      <c r="E1" s="529"/>
      <c r="F1" s="529"/>
      <c r="G1" s="529"/>
      <c r="H1" s="529"/>
      <c r="I1" s="529"/>
      <c r="J1" s="529"/>
      <c r="K1" s="103" t="s">
        <v>89</v>
      </c>
    </row>
    <row r="2" spans="1:11" x14ac:dyDescent="0.55000000000000004">
      <c r="A2" s="484" t="s">
        <v>67</v>
      </c>
      <c r="B2" s="484"/>
      <c r="C2" s="484"/>
      <c r="D2" s="485" t="str">
        <f>'1.แบบกรอกรายละเอียด'!B3</f>
        <v>ปรับปรุงซ่อมแซมอาคารเรียน ป.1 ซ</v>
      </c>
      <c r="E2" s="485"/>
      <c r="F2" s="485"/>
      <c r="G2" s="485"/>
      <c r="H2" s="485"/>
      <c r="I2" s="485"/>
      <c r="J2" s="485"/>
      <c r="K2" s="485"/>
    </row>
    <row r="3" spans="1:11" x14ac:dyDescent="0.55000000000000004">
      <c r="A3" s="480" t="s">
        <v>0</v>
      </c>
      <c r="B3" s="480"/>
      <c r="C3" s="480"/>
      <c r="D3" s="492" t="str">
        <f>'1.แบบกรอกรายละเอียด'!B4</f>
        <v>โรงเรียนบ้านเด็กสมบูรณ์  ตำบลกุดชุม  อำเภอกุดชุม  จังหวัดยโสธร</v>
      </c>
      <c r="E3" s="492"/>
      <c r="F3" s="492"/>
      <c r="G3" s="492"/>
      <c r="H3" s="492"/>
      <c r="I3" s="492"/>
      <c r="J3" s="492"/>
      <c r="K3" s="492"/>
    </row>
    <row r="4" spans="1:11" x14ac:dyDescent="0.55000000000000004">
      <c r="A4" s="480" t="s">
        <v>1</v>
      </c>
      <c r="B4" s="480"/>
      <c r="C4" s="93"/>
      <c r="D4" s="492" t="str">
        <f>'1.แบบกรอกรายละเอียด'!B5</f>
        <v>สพป.ยโสธร เขต 2</v>
      </c>
      <c r="E4" s="492"/>
      <c r="F4" s="93"/>
      <c r="G4" s="93"/>
      <c r="H4" s="93"/>
      <c r="I4" s="93"/>
      <c r="J4" s="93"/>
      <c r="K4" s="93"/>
    </row>
    <row r="5" spans="1:11" x14ac:dyDescent="0.55000000000000004">
      <c r="A5" s="480" t="s">
        <v>69</v>
      </c>
      <c r="B5" s="480"/>
      <c r="C5" s="480"/>
      <c r="D5" s="480"/>
      <c r="E5" s="480"/>
      <c r="F5" s="18"/>
      <c r="G5" s="480" t="s">
        <v>11</v>
      </c>
      <c r="H5" s="480"/>
      <c r="I5" s="540">
        <v>1</v>
      </c>
      <c r="J5" s="540"/>
      <c r="K5" s="323" t="s">
        <v>12</v>
      </c>
    </row>
    <row r="6" spans="1:11" x14ac:dyDescent="0.55000000000000004">
      <c r="A6" s="480" t="s">
        <v>2</v>
      </c>
      <c r="B6" s="480"/>
      <c r="C6" s="480"/>
      <c r="D6" s="480"/>
      <c r="E6" s="314">
        <f>'1.แบบกรอกรายละเอียด'!B2</f>
        <v>243595</v>
      </c>
      <c r="F6" s="17"/>
      <c r="G6" s="482"/>
      <c r="H6" s="482"/>
      <c r="I6" s="482"/>
      <c r="J6" s="499" t="str">
        <f>ปร.5หน้าเดียว!M6</f>
        <v xml:space="preserve"> </v>
      </c>
      <c r="K6" s="499"/>
    </row>
    <row r="7" spans="1:11" ht="12" customHeight="1" thickBot="1" x14ac:dyDescent="0.6">
      <c r="A7" s="539"/>
      <c r="B7" s="539"/>
      <c r="C7" s="539"/>
      <c r="D7" s="539"/>
      <c r="E7" s="539"/>
      <c r="F7" s="539"/>
      <c r="G7" s="539"/>
      <c r="H7" s="539"/>
      <c r="I7" s="539"/>
      <c r="J7" s="539"/>
      <c r="K7" s="539"/>
    </row>
    <row r="8" spans="1:11" ht="21.75" customHeight="1" thickTop="1" x14ac:dyDescent="0.55000000000000004">
      <c r="A8" s="541" t="s">
        <v>3</v>
      </c>
      <c r="B8" s="486" t="s">
        <v>4</v>
      </c>
      <c r="C8" s="487"/>
      <c r="D8" s="487"/>
      <c r="E8" s="487"/>
      <c r="F8" s="487"/>
      <c r="G8" s="488"/>
      <c r="H8" s="533" t="s">
        <v>20</v>
      </c>
      <c r="I8" s="534"/>
      <c r="J8" s="535"/>
      <c r="K8" s="541" t="s">
        <v>5</v>
      </c>
    </row>
    <row r="9" spans="1:11" ht="21.75" customHeight="1" thickBot="1" x14ac:dyDescent="0.6">
      <c r="A9" s="542"/>
      <c r="B9" s="489"/>
      <c r="C9" s="490"/>
      <c r="D9" s="490"/>
      <c r="E9" s="490"/>
      <c r="F9" s="490"/>
      <c r="G9" s="491"/>
      <c r="H9" s="547" t="s">
        <v>21</v>
      </c>
      <c r="I9" s="548"/>
      <c r="J9" s="549"/>
      <c r="K9" s="542"/>
    </row>
    <row r="10" spans="1:11" ht="24.75" thickTop="1" x14ac:dyDescent="0.55000000000000004">
      <c r="A10" s="226"/>
      <c r="B10" s="536" t="s">
        <v>6</v>
      </c>
      <c r="C10" s="537"/>
      <c r="D10" s="537"/>
      <c r="E10" s="537"/>
      <c r="F10" s="537"/>
      <c r="G10" s="538"/>
      <c r="H10" s="530"/>
      <c r="I10" s="531"/>
      <c r="J10" s="532"/>
      <c r="K10" s="226"/>
    </row>
    <row r="11" spans="1:11" x14ac:dyDescent="0.55000000000000004">
      <c r="A11" s="248">
        <f>A10+1</f>
        <v>1</v>
      </c>
      <c r="B11" s="481" t="s">
        <v>87</v>
      </c>
      <c r="C11" s="482"/>
      <c r="D11" s="482"/>
      <c r="E11" s="482"/>
      <c r="F11" s="482"/>
      <c r="G11" s="483"/>
      <c r="H11" s="519">
        <f>+ปร.5หน้าเดียว!M19</f>
        <v>0</v>
      </c>
      <c r="I11" s="520"/>
      <c r="J11" s="521"/>
      <c r="K11" s="229"/>
    </row>
    <row r="12" spans="1:11" x14ac:dyDescent="0.55000000000000004">
      <c r="A12" s="248"/>
      <c r="B12" s="481"/>
      <c r="C12" s="482"/>
      <c r="D12" s="482"/>
      <c r="E12" s="482"/>
      <c r="F12" s="482"/>
      <c r="G12" s="483"/>
      <c r="H12" s="519"/>
      <c r="I12" s="520"/>
      <c r="J12" s="521"/>
      <c r="K12" s="229"/>
    </row>
    <row r="13" spans="1:11" x14ac:dyDescent="0.55000000000000004">
      <c r="A13" s="248"/>
      <c r="B13" s="481"/>
      <c r="C13" s="482"/>
      <c r="D13" s="482"/>
      <c r="E13" s="482"/>
      <c r="F13" s="482"/>
      <c r="G13" s="483"/>
      <c r="H13" s="519"/>
      <c r="I13" s="520"/>
      <c r="J13" s="521"/>
      <c r="K13" s="229"/>
    </row>
    <row r="14" spans="1:11" x14ac:dyDescent="0.55000000000000004">
      <c r="A14" s="227"/>
      <c r="B14" s="514"/>
      <c r="C14" s="515"/>
      <c r="D14" s="515"/>
      <c r="E14" s="515"/>
      <c r="F14" s="515"/>
      <c r="G14" s="516"/>
      <c r="H14" s="519"/>
      <c r="I14" s="520"/>
      <c r="J14" s="521"/>
      <c r="K14" s="229"/>
    </row>
    <row r="15" spans="1:11" x14ac:dyDescent="0.55000000000000004">
      <c r="A15" s="227"/>
      <c r="B15" s="514"/>
      <c r="C15" s="515"/>
      <c r="D15" s="515"/>
      <c r="E15" s="515"/>
      <c r="F15" s="515"/>
      <c r="G15" s="516"/>
      <c r="H15" s="519"/>
      <c r="I15" s="520"/>
      <c r="J15" s="521"/>
      <c r="K15" s="229"/>
    </row>
    <row r="16" spans="1:11" x14ac:dyDescent="0.55000000000000004">
      <c r="A16" s="227"/>
      <c r="B16" s="514"/>
      <c r="C16" s="515"/>
      <c r="D16" s="515"/>
      <c r="E16" s="515"/>
      <c r="F16" s="515"/>
      <c r="G16" s="516"/>
      <c r="H16" s="519"/>
      <c r="I16" s="520"/>
      <c r="J16" s="521"/>
      <c r="K16" s="229"/>
    </row>
    <row r="17" spans="1:12" ht="24.75" thickBot="1" x14ac:dyDescent="0.6">
      <c r="A17" s="249"/>
      <c r="B17" s="522"/>
      <c r="C17" s="523"/>
      <c r="D17" s="523"/>
      <c r="E17" s="523"/>
      <c r="F17" s="523"/>
      <c r="G17" s="524"/>
      <c r="H17" s="525"/>
      <c r="I17" s="526"/>
      <c r="J17" s="527"/>
      <c r="K17" s="250"/>
    </row>
    <row r="18" spans="1:12" ht="25.5" thickTop="1" thickBot="1" x14ac:dyDescent="0.6">
      <c r="A18" s="528" t="s">
        <v>6</v>
      </c>
      <c r="B18" s="506" t="s">
        <v>8</v>
      </c>
      <c r="C18" s="507"/>
      <c r="D18" s="507"/>
      <c r="E18" s="507"/>
      <c r="F18" s="507"/>
      <c r="G18" s="508"/>
      <c r="H18" s="544">
        <f>SUM(H11:H17)</f>
        <v>0</v>
      </c>
      <c r="I18" s="545"/>
      <c r="J18" s="546"/>
      <c r="K18" s="28" t="s">
        <v>9</v>
      </c>
    </row>
    <row r="19" spans="1:12" ht="25.5" thickTop="1" thickBot="1" x14ac:dyDescent="0.6">
      <c r="A19" s="471"/>
      <c r="B19" s="504" t="str">
        <f>"("&amp;BAHTTEXT(H18)&amp;")"</f>
        <v>(ศูนย์บาทถ้วน)</v>
      </c>
      <c r="C19" s="505"/>
      <c r="D19" s="505"/>
      <c r="E19" s="505"/>
      <c r="F19" s="505"/>
      <c r="G19" s="505"/>
      <c r="H19" s="505"/>
      <c r="I19" s="505"/>
      <c r="J19" s="505"/>
      <c r="K19" s="24"/>
    </row>
    <row r="20" spans="1:12" s="13" customFormat="1" ht="24.75" thickTop="1" x14ac:dyDescent="0.5">
      <c r="B20" s="517"/>
      <c r="C20" s="517"/>
      <c r="D20" s="517"/>
      <c r="E20" s="496"/>
      <c r="F20" s="496"/>
      <c r="G20" s="10"/>
      <c r="H20" s="9"/>
      <c r="I20" s="9"/>
      <c r="J20" s="9"/>
      <c r="K20" s="9"/>
    </row>
    <row r="21" spans="1:12" s="13" customFormat="1" x14ac:dyDescent="0.55000000000000004">
      <c r="A21" s="498" t="s">
        <v>70</v>
      </c>
      <c r="B21" s="498"/>
      <c r="C21" s="498"/>
      <c r="D21" s="498"/>
      <c r="E21" s="497" t="s">
        <v>71</v>
      </c>
      <c r="F21" s="497"/>
      <c r="G21" s="497"/>
      <c r="H21" s="497"/>
      <c r="I21" s="251"/>
      <c r="J21" s="251"/>
      <c r="K21" s="1"/>
      <c r="L21" s="89"/>
    </row>
    <row r="22" spans="1:12" ht="30" customHeight="1" x14ac:dyDescent="0.55000000000000004">
      <c r="A22" s="13"/>
      <c r="B22" s="517"/>
      <c r="C22" s="517"/>
      <c r="D22" s="517"/>
      <c r="E22" s="518" t="str">
        <f>+ปร.5หน้าเดียว!H22</f>
        <v>(นายสมศักดิ์ ประสพสุข)</v>
      </c>
      <c r="F22" s="518"/>
      <c r="G22" s="518"/>
      <c r="H22" s="518"/>
      <c r="I22" s="252"/>
      <c r="J22" s="252"/>
      <c r="L22" s="252"/>
    </row>
    <row r="23" spans="1:12" ht="15.75" customHeight="1" x14ac:dyDescent="0.55000000000000004">
      <c r="A23" s="13"/>
      <c r="B23" s="267"/>
      <c r="C23" s="267"/>
      <c r="D23" s="267"/>
      <c r="E23" s="277"/>
      <c r="F23" s="277"/>
      <c r="G23" s="277"/>
      <c r="H23" s="277"/>
      <c r="I23" s="252"/>
      <c r="J23" s="252"/>
      <c r="L23" s="252"/>
    </row>
    <row r="24" spans="1:12" x14ac:dyDescent="0.55000000000000004">
      <c r="A24" s="498" t="s">
        <v>72</v>
      </c>
      <c r="B24" s="498"/>
      <c r="C24" s="498"/>
      <c r="D24" s="498"/>
      <c r="E24" s="497" t="s">
        <v>71</v>
      </c>
      <c r="F24" s="497"/>
      <c r="G24" s="252" t="s">
        <v>73</v>
      </c>
      <c r="H24" s="1"/>
      <c r="I24" s="251"/>
      <c r="J24" s="251"/>
      <c r="L24" s="252"/>
    </row>
    <row r="25" spans="1:12" x14ac:dyDescent="0.55000000000000004">
      <c r="B25" s="497"/>
      <c r="C25" s="497"/>
      <c r="D25" s="497"/>
      <c r="E25" s="518" t="str">
        <f>+ปร.5หน้าเดียว!H25</f>
        <v>(นายภัณฑจิตร  จริงจัง)</v>
      </c>
      <c r="F25" s="518"/>
      <c r="G25" s="251"/>
      <c r="H25" s="1"/>
      <c r="I25" s="252"/>
      <c r="J25" s="252"/>
      <c r="L25" s="252"/>
    </row>
    <row r="26" spans="1:12" ht="19.5" customHeight="1" x14ac:dyDescent="0.55000000000000004">
      <c r="B26" s="268"/>
      <c r="C26" s="268"/>
      <c r="D26" s="268"/>
      <c r="E26" s="277"/>
      <c r="F26" s="277"/>
      <c r="G26" s="251"/>
      <c r="H26" s="1"/>
      <c r="I26" s="252"/>
      <c r="J26" s="252"/>
      <c r="L26" s="252"/>
    </row>
    <row r="27" spans="1:12" ht="30" customHeight="1" x14ac:dyDescent="0.55000000000000004">
      <c r="A27" s="498" t="s">
        <v>72</v>
      </c>
      <c r="B27" s="498"/>
      <c r="C27" s="498"/>
      <c r="D27" s="498"/>
      <c r="E27" s="497" t="s">
        <v>71</v>
      </c>
      <c r="F27" s="497"/>
      <c r="G27" s="252" t="s">
        <v>86</v>
      </c>
      <c r="H27" s="244"/>
      <c r="I27" s="244"/>
      <c r="J27" s="244"/>
      <c r="K27" s="252"/>
      <c r="L27" s="252"/>
    </row>
    <row r="28" spans="1:12" x14ac:dyDescent="0.55000000000000004">
      <c r="B28" s="497"/>
      <c r="C28" s="497"/>
      <c r="D28" s="497"/>
      <c r="E28" s="518" t="str">
        <f>+ปร.5หน้าเดียว!H28</f>
        <v>(นางสาวพัชริตา อุ่มแก้ว)</v>
      </c>
      <c r="F28" s="518"/>
      <c r="G28" s="543" t="s">
        <v>108</v>
      </c>
      <c r="H28" s="543"/>
      <c r="I28" s="543"/>
      <c r="J28" s="543"/>
      <c r="K28" s="253"/>
      <c r="L28" s="252"/>
    </row>
    <row r="29" spans="1:12" ht="17.25" customHeight="1" x14ac:dyDescent="0.55000000000000004">
      <c r="B29" s="268"/>
      <c r="C29" s="268"/>
      <c r="D29" s="268"/>
      <c r="E29" s="277"/>
      <c r="F29" s="277"/>
      <c r="G29" s="253"/>
      <c r="H29" s="244"/>
      <c r="I29" s="244"/>
      <c r="J29" s="244"/>
      <c r="K29" s="253"/>
      <c r="L29" s="252"/>
    </row>
    <row r="30" spans="1:12" ht="30" customHeight="1" x14ac:dyDescent="0.55000000000000004">
      <c r="A30" s="498" t="s">
        <v>74</v>
      </c>
      <c r="B30" s="498"/>
      <c r="C30" s="498"/>
      <c r="D30" s="498"/>
      <c r="E30" s="497" t="s">
        <v>71</v>
      </c>
      <c r="F30" s="497"/>
      <c r="G30" s="252" t="s">
        <v>83</v>
      </c>
      <c r="H30" s="266"/>
      <c r="I30" s="244"/>
      <c r="J30" s="244"/>
      <c r="K30" s="252"/>
      <c r="L30" s="252"/>
    </row>
    <row r="31" spans="1:12" x14ac:dyDescent="0.55000000000000004">
      <c r="B31" s="497"/>
      <c r="C31" s="497"/>
      <c r="D31" s="497"/>
      <c r="E31" s="518" t="str">
        <f>+ปร.5หน้าเดียว!H31</f>
        <v>(นายสมัย พรสินธุเศรษฐ์)</v>
      </c>
      <c r="F31" s="518"/>
      <c r="G31" s="511" t="s">
        <v>108</v>
      </c>
      <c r="H31" s="511"/>
      <c r="I31" s="511"/>
      <c r="J31" s="511"/>
      <c r="K31" s="253"/>
      <c r="L31" s="252"/>
    </row>
    <row r="32" spans="1:12" ht="37.5" customHeight="1" x14ac:dyDescent="0.55000000000000004">
      <c r="B32" s="497"/>
      <c r="C32" s="497"/>
      <c r="D32" s="497"/>
      <c r="E32" s="518"/>
      <c r="F32" s="518"/>
      <c r="G32" s="277"/>
      <c r="H32" s="251"/>
      <c r="I32" s="251"/>
      <c r="J32" s="251"/>
    </row>
    <row r="33" spans="1:11" ht="30" customHeight="1" x14ac:dyDescent="0.55000000000000004">
      <c r="A33" s="498"/>
      <c r="B33" s="498"/>
      <c r="C33" s="498"/>
      <c r="D33" s="498"/>
      <c r="E33" s="498"/>
      <c r="F33" s="498"/>
      <c r="G33" s="498"/>
      <c r="H33" s="498"/>
      <c r="I33" s="498"/>
      <c r="J33" s="498"/>
      <c r="K33" s="498"/>
    </row>
    <row r="34" spans="1:11" x14ac:dyDescent="0.55000000000000004">
      <c r="B34" s="498"/>
      <c r="C34" s="498"/>
      <c r="D34" s="498"/>
      <c r="E34" s="498"/>
      <c r="F34" s="498"/>
      <c r="G34" s="498"/>
      <c r="H34" s="498"/>
      <c r="I34" s="498"/>
      <c r="J34" s="498"/>
      <c r="K34" s="498"/>
    </row>
  </sheetData>
  <mergeCells count="65">
    <mergeCell ref="A4:B4"/>
    <mergeCell ref="K8:K9"/>
    <mergeCell ref="A3:C3"/>
    <mergeCell ref="G28:J28"/>
    <mergeCell ref="B14:G14"/>
    <mergeCell ref="G21:H21"/>
    <mergeCell ref="H18:J18"/>
    <mergeCell ref="G22:H22"/>
    <mergeCell ref="B19:J19"/>
    <mergeCell ref="H12:J12"/>
    <mergeCell ref="H13:J13"/>
    <mergeCell ref="B11:G11"/>
    <mergeCell ref="H11:J11"/>
    <mergeCell ref="H9:J9"/>
    <mergeCell ref="B12:G12"/>
    <mergeCell ref="H14:J14"/>
    <mergeCell ref="A1:J1"/>
    <mergeCell ref="H10:J10"/>
    <mergeCell ref="J6:K6"/>
    <mergeCell ref="B8:G9"/>
    <mergeCell ref="H8:J8"/>
    <mergeCell ref="A6:D6"/>
    <mergeCell ref="G5:H5"/>
    <mergeCell ref="G6:I6"/>
    <mergeCell ref="B10:G10"/>
    <mergeCell ref="A7:K7"/>
    <mergeCell ref="I5:J5"/>
    <mergeCell ref="A5:E5"/>
    <mergeCell ref="A8:A9"/>
    <mergeCell ref="D3:K3"/>
    <mergeCell ref="A2:C2"/>
    <mergeCell ref="D4:E4"/>
    <mergeCell ref="D2:K2"/>
    <mergeCell ref="A33:K33"/>
    <mergeCell ref="B34:K34"/>
    <mergeCell ref="E20:F20"/>
    <mergeCell ref="B17:G17"/>
    <mergeCell ref="H17:J17"/>
    <mergeCell ref="B28:D28"/>
    <mergeCell ref="B32:D32"/>
    <mergeCell ref="E32:F32"/>
    <mergeCell ref="B18:G18"/>
    <mergeCell ref="A21:D21"/>
    <mergeCell ref="A18:A19"/>
    <mergeCell ref="E28:F28"/>
    <mergeCell ref="E27:F27"/>
    <mergeCell ref="E31:F31"/>
    <mergeCell ref="A27:D27"/>
    <mergeCell ref="B13:G13"/>
    <mergeCell ref="H15:J15"/>
    <mergeCell ref="E24:F24"/>
    <mergeCell ref="B16:G16"/>
    <mergeCell ref="E21:F21"/>
    <mergeCell ref="H16:J16"/>
    <mergeCell ref="B31:D31"/>
    <mergeCell ref="B15:G15"/>
    <mergeCell ref="E30:F30"/>
    <mergeCell ref="B20:D20"/>
    <mergeCell ref="B25:D25"/>
    <mergeCell ref="B22:D22"/>
    <mergeCell ref="A30:D30"/>
    <mergeCell ref="E22:F22"/>
    <mergeCell ref="E25:F25"/>
    <mergeCell ref="G31:J31"/>
    <mergeCell ref="A24:D24"/>
  </mergeCells>
  <phoneticPr fontId="3" type="noConversion"/>
  <pageMargins left="0.59055118110236227" right="0.19685039370078741" top="1.3385826771653544" bottom="0.6692913385826772" header="0.78740157480314965" footer="0.51181102362204722"/>
  <pageSetup paperSize="9" scale="97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A1:AN52"/>
  <sheetViews>
    <sheetView zoomScaleNormal="100" workbookViewId="0">
      <selection activeCell="F9" sqref="F9"/>
    </sheetView>
  </sheetViews>
  <sheetFormatPr defaultRowHeight="21.75" x14ac:dyDescent="0.5"/>
  <cols>
    <col min="1" max="1" width="6.5703125" style="10" customWidth="1"/>
    <col min="2" max="2" width="5.5703125" style="10" customWidth="1"/>
    <col min="3" max="3" width="2.28515625" style="9" customWidth="1"/>
    <col min="4" max="4" width="6.85546875" style="9" customWidth="1"/>
    <col min="5" max="5" width="30.140625" style="9" customWidth="1"/>
    <col min="6" max="6" width="9.5703125" style="258" customWidth="1"/>
    <col min="7" max="7" width="6.85546875" style="10" customWidth="1"/>
    <col min="8" max="8" width="11.7109375" style="259" customWidth="1"/>
    <col min="9" max="9" width="15.140625" style="259" customWidth="1"/>
    <col min="10" max="10" width="11.28515625" style="260" customWidth="1"/>
    <col min="11" max="11" width="12.85546875" style="259" customWidth="1"/>
    <col min="12" max="12" width="13.5703125" style="259" customWidth="1"/>
    <col min="13" max="13" width="8" style="9" customWidth="1"/>
    <col min="14" max="16384" width="9.140625" style="9"/>
  </cols>
  <sheetData>
    <row r="1" spans="1:40" ht="24" x14ac:dyDescent="0.55000000000000004">
      <c r="A1" s="442" t="s">
        <v>25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102" t="s">
        <v>90</v>
      </c>
      <c r="M1" s="102"/>
    </row>
    <row r="2" spans="1:40" ht="18.75" customHeight="1" x14ac:dyDescent="0.5">
      <c r="A2" s="21" t="s">
        <v>78</v>
      </c>
      <c r="B2" s="21"/>
      <c r="C2" s="104"/>
      <c r="D2" s="281"/>
      <c r="E2" s="457" t="str">
        <f>'1.แบบกรอกรายละเอียด'!B3</f>
        <v>ปรับปรุงซ่อมแซมอาคารเรียน ป.1 ซ</v>
      </c>
      <c r="F2" s="457"/>
      <c r="G2" s="457"/>
      <c r="H2" s="457"/>
      <c r="I2" s="313"/>
      <c r="J2" s="281"/>
      <c r="K2" s="104"/>
      <c r="L2" s="104"/>
      <c r="M2" s="104"/>
    </row>
    <row r="3" spans="1:40" s="254" customFormat="1" ht="18.75" customHeight="1" x14ac:dyDescent="0.5">
      <c r="A3" s="437" t="s">
        <v>0</v>
      </c>
      <c r="B3" s="437"/>
      <c r="C3" s="437"/>
      <c r="D3" s="312" t="str">
        <f>+'1.แบบกรอกรายละเอียด'!B4</f>
        <v>โรงเรียนบ้านเด็กสมบูรณ์  ตำบลกุดชุม  อำเภอกุดชุม  จังหวัดยโสธร</v>
      </c>
      <c r="E3" s="317"/>
      <c r="F3" s="317"/>
      <c r="G3" s="317"/>
      <c r="H3" s="317"/>
      <c r="I3" s="318"/>
      <c r="J3" s="128" t="s">
        <v>91</v>
      </c>
      <c r="K3" s="456" t="str">
        <f>'1.แบบกรอกรายละเอียด'!B5</f>
        <v>สพป.ยโสธร เขต 2</v>
      </c>
      <c r="L3" s="456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spans="1:40" s="255" customFormat="1" ht="18.75" customHeight="1" x14ac:dyDescent="0.5">
      <c r="A4" s="437" t="s">
        <v>7</v>
      </c>
      <c r="B4" s="437"/>
      <c r="C4" s="437"/>
      <c r="D4" s="443" t="str">
        <f>+'1.แบบกรอกรายละเอียด'!B7</f>
        <v>นายสมศักดิ์ ประสพสุข</v>
      </c>
      <c r="E4" s="443"/>
      <c r="F4" s="443"/>
      <c r="G4" s="443"/>
      <c r="H4" s="443"/>
      <c r="I4" s="573" t="s">
        <v>2</v>
      </c>
      <c r="J4" s="573"/>
      <c r="K4" s="438">
        <f>+'1.แบบกรอกรายละเอียด'!B2</f>
        <v>243595</v>
      </c>
      <c r="L4" s="438"/>
      <c r="M4" s="12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</row>
    <row r="5" spans="1:40" ht="6.75" customHeight="1" thickBot="1" x14ac:dyDescent="0.55000000000000004">
      <c r="A5" s="437"/>
      <c r="B5" s="437"/>
      <c r="C5" s="437"/>
      <c r="D5" s="444"/>
      <c r="E5" s="444"/>
      <c r="F5" s="444"/>
      <c r="G5" s="444"/>
      <c r="H5" s="444"/>
      <c r="I5" s="572"/>
      <c r="J5" s="572"/>
      <c r="K5" s="129"/>
      <c r="L5" s="129"/>
      <c r="M5" s="129"/>
    </row>
    <row r="6" spans="1:40" ht="18.75" customHeight="1" thickTop="1" x14ac:dyDescent="0.5">
      <c r="A6" s="427" t="s">
        <v>3</v>
      </c>
      <c r="B6" s="445" t="s">
        <v>4</v>
      </c>
      <c r="C6" s="446"/>
      <c r="D6" s="446"/>
      <c r="E6" s="446"/>
      <c r="F6" s="567" t="s">
        <v>11</v>
      </c>
      <c r="G6" s="454" t="s">
        <v>13</v>
      </c>
      <c r="H6" s="565" t="s">
        <v>19</v>
      </c>
      <c r="I6" s="566"/>
      <c r="J6" s="565" t="s">
        <v>15</v>
      </c>
      <c r="K6" s="566"/>
      <c r="L6" s="558" t="s">
        <v>17</v>
      </c>
      <c r="M6" s="427" t="s">
        <v>5</v>
      </c>
    </row>
    <row r="7" spans="1:40" ht="21" customHeight="1" thickBot="1" x14ac:dyDescent="0.55000000000000004">
      <c r="A7" s="428"/>
      <c r="B7" s="447"/>
      <c r="C7" s="448"/>
      <c r="D7" s="448"/>
      <c r="E7" s="448"/>
      <c r="F7" s="568"/>
      <c r="G7" s="455"/>
      <c r="H7" s="105" t="s">
        <v>26</v>
      </c>
      <c r="I7" s="105" t="s">
        <v>16</v>
      </c>
      <c r="J7" s="105" t="s">
        <v>26</v>
      </c>
      <c r="K7" s="105" t="s">
        <v>16</v>
      </c>
      <c r="L7" s="559"/>
      <c r="M7" s="428"/>
    </row>
    <row r="8" spans="1:40" ht="18.75" customHeight="1" thickTop="1" x14ac:dyDescent="0.5">
      <c r="A8" s="106"/>
      <c r="B8" s="439"/>
      <c r="C8" s="440"/>
      <c r="D8" s="440"/>
      <c r="E8" s="441"/>
      <c r="F8" s="107">
        <v>90</v>
      </c>
      <c r="G8" s="108"/>
      <c r="H8" s="109">
        <v>2460</v>
      </c>
      <c r="I8" s="110">
        <f t="shared" ref="I8:I21" si="0">SUM(H8)*$F8</f>
        <v>221400</v>
      </c>
      <c r="J8" s="111">
        <v>0</v>
      </c>
      <c r="K8" s="110">
        <f>SUM(J8)*$F8</f>
        <v>0</v>
      </c>
      <c r="L8" s="112">
        <f>SUM(,I8,K8)</f>
        <v>221400</v>
      </c>
      <c r="M8" s="108"/>
    </row>
    <row r="9" spans="1:40" ht="18.75" customHeight="1" x14ac:dyDescent="0.5">
      <c r="A9" s="106"/>
      <c r="B9" s="451"/>
      <c r="C9" s="452"/>
      <c r="D9" s="452"/>
      <c r="E9" s="453"/>
      <c r="F9" s="107">
        <v>14</v>
      </c>
      <c r="G9" s="108"/>
      <c r="H9" s="109">
        <v>0</v>
      </c>
      <c r="I9" s="110">
        <f t="shared" si="0"/>
        <v>0</v>
      </c>
      <c r="J9" s="111">
        <v>0</v>
      </c>
      <c r="K9" s="110">
        <f t="shared" ref="K9:K21" si="1">SUM(J9)*$F9</f>
        <v>0</v>
      </c>
      <c r="L9" s="112">
        <f t="shared" ref="L9:L21" si="2">SUM(,I9,K9)</f>
        <v>0</v>
      </c>
      <c r="M9" s="108"/>
    </row>
    <row r="10" spans="1:40" ht="18.75" customHeight="1" x14ac:dyDescent="0.5">
      <c r="A10" s="113"/>
      <c r="B10" s="430"/>
      <c r="C10" s="431"/>
      <c r="D10" s="431"/>
      <c r="E10" s="432"/>
      <c r="F10" s="114">
        <v>0</v>
      </c>
      <c r="G10" s="115"/>
      <c r="H10" s="116">
        <v>0</v>
      </c>
      <c r="I10" s="110">
        <f t="shared" si="0"/>
        <v>0</v>
      </c>
      <c r="J10" s="116"/>
      <c r="K10" s="110">
        <f t="shared" si="1"/>
        <v>0</v>
      </c>
      <c r="L10" s="112">
        <f t="shared" si="2"/>
        <v>0</v>
      </c>
      <c r="M10" s="115"/>
    </row>
    <row r="11" spans="1:40" ht="18.75" customHeight="1" x14ac:dyDescent="0.5">
      <c r="A11" s="113"/>
      <c r="B11" s="430"/>
      <c r="C11" s="431"/>
      <c r="D11" s="431"/>
      <c r="E11" s="432"/>
      <c r="F11" s="114"/>
      <c r="G11" s="115"/>
      <c r="H11" s="116"/>
      <c r="I11" s="110">
        <f t="shared" si="0"/>
        <v>0</v>
      </c>
      <c r="J11" s="116"/>
      <c r="K11" s="110">
        <f t="shared" si="1"/>
        <v>0</v>
      </c>
      <c r="L11" s="112">
        <f t="shared" si="2"/>
        <v>0</v>
      </c>
      <c r="M11" s="115"/>
    </row>
    <row r="12" spans="1:40" ht="18.75" customHeight="1" x14ac:dyDescent="0.5">
      <c r="A12" s="113"/>
      <c r="B12" s="430"/>
      <c r="C12" s="431"/>
      <c r="D12" s="431"/>
      <c r="E12" s="432"/>
      <c r="F12" s="114"/>
      <c r="G12" s="115"/>
      <c r="H12" s="116"/>
      <c r="I12" s="110">
        <f t="shared" si="0"/>
        <v>0</v>
      </c>
      <c r="J12" s="116"/>
      <c r="K12" s="110">
        <f t="shared" si="1"/>
        <v>0</v>
      </c>
      <c r="L12" s="112">
        <f t="shared" si="2"/>
        <v>0</v>
      </c>
      <c r="M12" s="115"/>
    </row>
    <row r="13" spans="1:40" ht="18.75" customHeight="1" x14ac:dyDescent="0.5">
      <c r="A13" s="113"/>
      <c r="B13" s="430"/>
      <c r="C13" s="431"/>
      <c r="D13" s="431"/>
      <c r="E13" s="432"/>
      <c r="F13" s="114"/>
      <c r="G13" s="115"/>
      <c r="H13" s="116"/>
      <c r="I13" s="110">
        <f t="shared" si="0"/>
        <v>0</v>
      </c>
      <c r="J13" s="116"/>
      <c r="K13" s="110">
        <f t="shared" si="1"/>
        <v>0</v>
      </c>
      <c r="L13" s="112">
        <f t="shared" si="2"/>
        <v>0</v>
      </c>
      <c r="M13" s="115"/>
    </row>
    <row r="14" spans="1:40" ht="18.75" customHeight="1" x14ac:dyDescent="0.5">
      <c r="A14" s="113"/>
      <c r="B14" s="430"/>
      <c r="C14" s="431"/>
      <c r="D14" s="431"/>
      <c r="E14" s="432"/>
      <c r="F14" s="114"/>
      <c r="G14" s="115"/>
      <c r="H14" s="116"/>
      <c r="I14" s="110">
        <f t="shared" si="0"/>
        <v>0</v>
      </c>
      <c r="J14" s="116"/>
      <c r="K14" s="110">
        <f t="shared" si="1"/>
        <v>0</v>
      </c>
      <c r="L14" s="112">
        <f t="shared" si="2"/>
        <v>0</v>
      </c>
      <c r="M14" s="115"/>
    </row>
    <row r="15" spans="1:40" ht="18.75" customHeight="1" x14ac:dyDescent="0.5">
      <c r="A15" s="113"/>
      <c r="B15" s="430"/>
      <c r="C15" s="431"/>
      <c r="D15" s="431"/>
      <c r="E15" s="432"/>
      <c r="F15" s="114"/>
      <c r="G15" s="115"/>
      <c r="H15" s="116"/>
      <c r="I15" s="110">
        <f t="shared" si="0"/>
        <v>0</v>
      </c>
      <c r="J15" s="116"/>
      <c r="K15" s="110">
        <f t="shared" si="1"/>
        <v>0</v>
      </c>
      <c r="L15" s="112">
        <f t="shared" si="2"/>
        <v>0</v>
      </c>
      <c r="M15" s="115"/>
    </row>
    <row r="16" spans="1:40" ht="18.75" customHeight="1" x14ac:dyDescent="0.5">
      <c r="A16" s="113"/>
      <c r="B16" s="430"/>
      <c r="C16" s="431"/>
      <c r="D16" s="431"/>
      <c r="E16" s="432"/>
      <c r="F16" s="114"/>
      <c r="G16" s="115"/>
      <c r="H16" s="116"/>
      <c r="I16" s="110">
        <f t="shared" si="0"/>
        <v>0</v>
      </c>
      <c r="J16" s="116"/>
      <c r="K16" s="110">
        <f t="shared" si="1"/>
        <v>0</v>
      </c>
      <c r="L16" s="112">
        <f t="shared" si="2"/>
        <v>0</v>
      </c>
      <c r="M16" s="115"/>
    </row>
    <row r="17" spans="1:13" s="21" customFormat="1" ht="18.75" customHeight="1" x14ac:dyDescent="0.5">
      <c r="A17" s="117"/>
      <c r="B17" s="465"/>
      <c r="C17" s="466"/>
      <c r="D17" s="466"/>
      <c r="E17" s="467"/>
      <c r="F17" s="118"/>
      <c r="G17" s="119"/>
      <c r="H17" s="120"/>
      <c r="I17" s="110">
        <f t="shared" si="0"/>
        <v>0</v>
      </c>
      <c r="J17" s="121"/>
      <c r="K17" s="110">
        <f t="shared" si="1"/>
        <v>0</v>
      </c>
      <c r="L17" s="112">
        <f t="shared" si="2"/>
        <v>0</v>
      </c>
      <c r="M17" s="119"/>
    </row>
    <row r="18" spans="1:13" ht="18.75" customHeight="1" x14ac:dyDescent="0.5">
      <c r="A18" s="106"/>
      <c r="B18" s="451"/>
      <c r="C18" s="452"/>
      <c r="D18" s="452"/>
      <c r="E18" s="453"/>
      <c r="F18" s="107"/>
      <c r="G18" s="108"/>
      <c r="H18" s="109"/>
      <c r="I18" s="110">
        <f t="shared" si="0"/>
        <v>0</v>
      </c>
      <c r="J18" s="111"/>
      <c r="K18" s="110">
        <f t="shared" si="1"/>
        <v>0</v>
      </c>
      <c r="L18" s="112">
        <f t="shared" si="2"/>
        <v>0</v>
      </c>
      <c r="M18" s="108"/>
    </row>
    <row r="19" spans="1:13" ht="18.75" customHeight="1" x14ac:dyDescent="0.5">
      <c r="A19" s="113"/>
      <c r="B19" s="430"/>
      <c r="C19" s="431"/>
      <c r="D19" s="431"/>
      <c r="E19" s="432"/>
      <c r="F19" s="114"/>
      <c r="G19" s="115"/>
      <c r="H19" s="116"/>
      <c r="I19" s="110">
        <f t="shared" si="0"/>
        <v>0</v>
      </c>
      <c r="J19" s="116"/>
      <c r="K19" s="110">
        <f t="shared" si="1"/>
        <v>0</v>
      </c>
      <c r="L19" s="112">
        <f t="shared" si="2"/>
        <v>0</v>
      </c>
      <c r="M19" s="115"/>
    </row>
    <row r="20" spans="1:13" ht="18.75" customHeight="1" x14ac:dyDescent="0.5">
      <c r="A20" s="113"/>
      <c r="B20" s="430"/>
      <c r="C20" s="431"/>
      <c r="D20" s="431"/>
      <c r="E20" s="432"/>
      <c r="F20" s="114"/>
      <c r="G20" s="115"/>
      <c r="H20" s="116"/>
      <c r="I20" s="110">
        <f t="shared" si="0"/>
        <v>0</v>
      </c>
      <c r="J20" s="116"/>
      <c r="K20" s="110">
        <f t="shared" si="1"/>
        <v>0</v>
      </c>
      <c r="L20" s="112">
        <f t="shared" si="2"/>
        <v>0</v>
      </c>
      <c r="M20" s="115"/>
    </row>
    <row r="21" spans="1:13" ht="18.75" customHeight="1" thickBot="1" x14ac:dyDescent="0.55000000000000004">
      <c r="A21" s="122"/>
      <c r="B21" s="462"/>
      <c r="C21" s="463"/>
      <c r="D21" s="463"/>
      <c r="E21" s="464"/>
      <c r="F21" s="123"/>
      <c r="G21" s="124"/>
      <c r="H21" s="125"/>
      <c r="I21" s="110">
        <f t="shared" si="0"/>
        <v>0</v>
      </c>
      <c r="J21" s="125"/>
      <c r="K21" s="110">
        <f t="shared" si="1"/>
        <v>0</v>
      </c>
      <c r="L21" s="112">
        <f t="shared" si="2"/>
        <v>0</v>
      </c>
      <c r="M21" s="124"/>
    </row>
    <row r="22" spans="1:13" ht="18.75" customHeight="1" thickTop="1" thickBot="1" x14ac:dyDescent="0.55000000000000004">
      <c r="A22" s="458" t="s">
        <v>14</v>
      </c>
      <c r="B22" s="459"/>
      <c r="C22" s="459"/>
      <c r="D22" s="459"/>
      <c r="E22" s="459"/>
      <c r="F22" s="459"/>
      <c r="G22" s="459"/>
      <c r="H22" s="460"/>
      <c r="I22" s="126">
        <f>SUM(I8:I21)</f>
        <v>221400</v>
      </c>
      <c r="J22" s="126"/>
      <c r="K22" s="126">
        <f>SUM(K8:K21)</f>
        <v>0</v>
      </c>
      <c r="L22" s="126">
        <f>SUM(L8:L21)</f>
        <v>221400</v>
      </c>
      <c r="M22" s="127"/>
    </row>
    <row r="23" spans="1:13" ht="18.75" customHeight="1" thickTop="1" x14ac:dyDescent="0.5">
      <c r="A23" s="96"/>
      <c r="B23" s="96"/>
      <c r="C23" s="96"/>
      <c r="E23" s="96"/>
      <c r="F23" s="23"/>
      <c r="G23" s="23"/>
      <c r="H23" s="23"/>
      <c r="I23" s="256"/>
      <c r="J23" s="256"/>
      <c r="K23" s="256"/>
      <c r="L23" s="256"/>
      <c r="M23" s="23"/>
    </row>
    <row r="24" spans="1:13" ht="18.75" customHeight="1" x14ac:dyDescent="0.55000000000000004">
      <c r="A24" s="279"/>
      <c r="B24" s="279"/>
      <c r="C24" s="279"/>
      <c r="E24" s="550" t="s">
        <v>92</v>
      </c>
      <c r="F24" s="550"/>
      <c r="G24" s="550"/>
      <c r="H24" s="550"/>
      <c r="I24" s="550" t="s">
        <v>93</v>
      </c>
      <c r="J24" s="550"/>
      <c r="K24" s="550"/>
      <c r="L24" s="550"/>
      <c r="M24" s="280"/>
    </row>
    <row r="25" spans="1:13" ht="24" x14ac:dyDescent="0.55000000000000004">
      <c r="A25" s="279"/>
      <c r="B25" s="279"/>
      <c r="C25" s="279"/>
      <c r="E25" s="297" t="str">
        <f>"("&amp;(+'1.แบบกรอกรายละเอียด'!B7)&amp;")"</f>
        <v>(นายสมศักดิ์ ประสพสุข)</v>
      </c>
      <c r="F25" s="296"/>
      <c r="G25" s="296"/>
      <c r="H25" s="296"/>
      <c r="I25" s="551" t="str">
        <f>"("&amp;(+'1.แบบกรอกรายละเอียด'!B10)&amp;")"</f>
        <v>(นายภัณฑจิตร  จริงจัง)</v>
      </c>
      <c r="J25" s="551"/>
      <c r="K25" s="296"/>
      <c r="L25" s="296"/>
      <c r="M25" s="280"/>
    </row>
    <row r="26" spans="1:13" ht="24" x14ac:dyDescent="0.55000000000000004">
      <c r="A26" s="279"/>
      <c r="B26" s="279"/>
      <c r="C26" s="279"/>
      <c r="E26" s="275"/>
      <c r="F26" s="275"/>
      <c r="G26" s="275"/>
      <c r="H26" s="275"/>
      <c r="I26" s="550" t="str">
        <f>+'1.แบบกรอกรายละเอียด'!B11</f>
        <v>ผู้อำนวยการโรงเรียนบ้านเด็กสมบูรณ์</v>
      </c>
      <c r="J26" s="550"/>
      <c r="K26" s="550"/>
      <c r="L26" s="550"/>
      <c r="M26" s="280"/>
    </row>
    <row r="27" spans="1:13" ht="18.75" customHeight="1" x14ac:dyDescent="0.55000000000000004">
      <c r="A27" s="442" t="s">
        <v>25</v>
      </c>
      <c r="B27" s="442"/>
      <c r="C27" s="442"/>
      <c r="D27" s="442"/>
      <c r="E27" s="442"/>
      <c r="F27" s="442"/>
      <c r="G27" s="442"/>
      <c r="H27" s="442"/>
      <c r="I27" s="442"/>
      <c r="J27" s="442"/>
      <c r="K27" s="442"/>
      <c r="L27" s="102" t="s">
        <v>90</v>
      </c>
      <c r="M27" s="102"/>
    </row>
    <row r="28" spans="1:13" ht="18" customHeight="1" x14ac:dyDescent="0.5">
      <c r="A28" s="21" t="s">
        <v>78</v>
      </c>
      <c r="B28" s="21"/>
      <c r="C28" s="104"/>
      <c r="D28" s="104"/>
      <c r="E28" s="443" t="str">
        <f>+E2</f>
        <v>ปรับปรุงซ่อมแซมอาคารเรียน ป.1 ซ</v>
      </c>
      <c r="F28" s="443"/>
      <c r="G28" s="443"/>
      <c r="H28" s="443"/>
      <c r="I28" s="96"/>
      <c r="J28" s="104"/>
      <c r="K28" s="104"/>
      <c r="L28" s="104"/>
      <c r="M28" s="104"/>
    </row>
    <row r="29" spans="1:13" ht="18" customHeight="1" thickBot="1" x14ac:dyDescent="0.55000000000000004">
      <c r="A29" s="437" t="s">
        <v>0</v>
      </c>
      <c r="B29" s="437"/>
      <c r="C29" s="437"/>
      <c r="D29" s="561" t="str">
        <f>+D3</f>
        <v>โรงเรียนบ้านเด็กสมบูรณ์  ตำบลกุดชุม  อำเภอกุดชุม  จังหวัดยโสธร</v>
      </c>
      <c r="E29" s="561"/>
      <c r="F29" s="561"/>
      <c r="G29" s="561"/>
      <c r="H29" s="561"/>
      <c r="J29" s="128" t="s">
        <v>91</v>
      </c>
      <c r="K29" s="560" t="str">
        <f>+K3</f>
        <v>สพป.ยโสธร เขต 2</v>
      </c>
      <c r="L29" s="560"/>
    </row>
    <row r="30" spans="1:13" ht="18" customHeight="1" thickTop="1" x14ac:dyDescent="0.5">
      <c r="A30" s="427" t="s">
        <v>3</v>
      </c>
      <c r="B30" s="445" t="s">
        <v>4</v>
      </c>
      <c r="C30" s="446"/>
      <c r="D30" s="446"/>
      <c r="E30" s="446"/>
      <c r="F30" s="567" t="s">
        <v>11</v>
      </c>
      <c r="G30" s="454" t="s">
        <v>13</v>
      </c>
      <c r="H30" s="565" t="s">
        <v>19</v>
      </c>
      <c r="I30" s="566"/>
      <c r="J30" s="565" t="s">
        <v>15</v>
      </c>
      <c r="K30" s="566"/>
      <c r="L30" s="558" t="s">
        <v>17</v>
      </c>
      <c r="M30" s="427" t="s">
        <v>5</v>
      </c>
    </row>
    <row r="31" spans="1:13" ht="22.5" customHeight="1" thickBot="1" x14ac:dyDescent="0.55000000000000004">
      <c r="A31" s="428"/>
      <c r="B31" s="447"/>
      <c r="C31" s="448"/>
      <c r="D31" s="448"/>
      <c r="E31" s="448"/>
      <c r="F31" s="568"/>
      <c r="G31" s="455"/>
      <c r="H31" s="105" t="s">
        <v>26</v>
      </c>
      <c r="I31" s="105" t="s">
        <v>16</v>
      </c>
      <c r="J31" s="105" t="s">
        <v>26</v>
      </c>
      <c r="K31" s="105" t="s">
        <v>16</v>
      </c>
      <c r="L31" s="559"/>
      <c r="M31" s="428"/>
    </row>
    <row r="32" spans="1:13" ht="18" customHeight="1" thickTop="1" x14ac:dyDescent="0.5">
      <c r="A32" s="106"/>
      <c r="B32" s="439"/>
      <c r="C32" s="440"/>
      <c r="D32" s="440"/>
      <c r="E32" s="441"/>
      <c r="F32" s="107">
        <v>17</v>
      </c>
      <c r="G32" s="108"/>
      <c r="H32" s="109">
        <v>18</v>
      </c>
      <c r="I32" s="110">
        <f t="shared" ref="I32:I46" si="3">SUM(H32)*$F32</f>
        <v>306</v>
      </c>
      <c r="J32" s="111">
        <v>19</v>
      </c>
      <c r="K32" s="110">
        <f t="shared" ref="K32:K39" si="4">SUM(J32)*$F32</f>
        <v>323</v>
      </c>
      <c r="L32" s="112">
        <f t="shared" ref="L32:L46" si="5">SUM(,I32,K32)</f>
        <v>629</v>
      </c>
      <c r="M32" s="108"/>
    </row>
    <row r="33" spans="1:14" ht="18" customHeight="1" x14ac:dyDescent="0.5">
      <c r="A33" s="130"/>
      <c r="B33" s="552"/>
      <c r="C33" s="553"/>
      <c r="D33" s="553"/>
      <c r="E33" s="554"/>
      <c r="F33" s="114">
        <v>20</v>
      </c>
      <c r="G33" s="115"/>
      <c r="H33" s="116">
        <v>222</v>
      </c>
      <c r="I33" s="110">
        <f t="shared" si="3"/>
        <v>4440</v>
      </c>
      <c r="J33" s="131">
        <v>221</v>
      </c>
      <c r="K33" s="110">
        <f t="shared" si="4"/>
        <v>4420</v>
      </c>
      <c r="L33" s="112">
        <f t="shared" si="5"/>
        <v>8860</v>
      </c>
      <c r="M33" s="115"/>
    </row>
    <row r="34" spans="1:14" ht="18" customHeight="1" x14ac:dyDescent="0.5">
      <c r="A34" s="132"/>
      <c r="B34" s="552"/>
      <c r="C34" s="553"/>
      <c r="D34" s="553"/>
      <c r="E34" s="554"/>
      <c r="F34" s="133"/>
      <c r="G34" s="134"/>
      <c r="H34" s="112"/>
      <c r="I34" s="110">
        <f t="shared" si="3"/>
        <v>0</v>
      </c>
      <c r="J34" s="135"/>
      <c r="K34" s="110">
        <f t="shared" si="4"/>
        <v>0</v>
      </c>
      <c r="L34" s="112">
        <f t="shared" si="5"/>
        <v>0</v>
      </c>
      <c r="M34" s="136"/>
    </row>
    <row r="35" spans="1:14" ht="18" customHeight="1" x14ac:dyDescent="0.5">
      <c r="A35" s="130"/>
      <c r="B35" s="562"/>
      <c r="C35" s="563"/>
      <c r="D35" s="563"/>
      <c r="E35" s="564"/>
      <c r="F35" s="133"/>
      <c r="G35" s="134"/>
      <c r="H35" s="112"/>
      <c r="I35" s="137">
        <f t="shared" si="3"/>
        <v>0</v>
      </c>
      <c r="J35" s="135"/>
      <c r="K35" s="137">
        <f t="shared" si="4"/>
        <v>0</v>
      </c>
      <c r="L35" s="138">
        <f t="shared" si="5"/>
        <v>0</v>
      </c>
      <c r="M35" s="136"/>
    </row>
    <row r="36" spans="1:14" ht="18" customHeight="1" x14ac:dyDescent="0.5">
      <c r="A36" s="139"/>
      <c r="B36" s="555"/>
      <c r="C36" s="556"/>
      <c r="D36" s="556"/>
      <c r="E36" s="557"/>
      <c r="F36" s="133"/>
      <c r="G36" s="134"/>
      <c r="H36" s="112"/>
      <c r="I36" s="110">
        <f t="shared" si="3"/>
        <v>0</v>
      </c>
      <c r="J36" s="142"/>
      <c r="K36" s="110">
        <f t="shared" si="4"/>
        <v>0</v>
      </c>
      <c r="L36" s="112">
        <f t="shared" si="5"/>
        <v>0</v>
      </c>
      <c r="M36" s="143"/>
    </row>
    <row r="37" spans="1:14" ht="18" customHeight="1" x14ac:dyDescent="0.5">
      <c r="A37" s="139"/>
      <c r="B37" s="555"/>
      <c r="C37" s="556"/>
      <c r="D37" s="556"/>
      <c r="E37" s="557"/>
      <c r="F37" s="144"/>
      <c r="G37" s="134"/>
      <c r="H37" s="112"/>
      <c r="I37" s="137">
        <f t="shared" si="3"/>
        <v>0</v>
      </c>
      <c r="J37" s="142"/>
      <c r="K37" s="110">
        <f t="shared" si="4"/>
        <v>0</v>
      </c>
      <c r="L37" s="138">
        <f t="shared" si="5"/>
        <v>0</v>
      </c>
      <c r="M37" s="143"/>
    </row>
    <row r="38" spans="1:14" ht="18" customHeight="1" x14ac:dyDescent="0.5">
      <c r="A38" s="139"/>
      <c r="B38" s="555"/>
      <c r="C38" s="556"/>
      <c r="D38" s="556"/>
      <c r="E38" s="557"/>
      <c r="F38" s="144"/>
      <c r="G38" s="134"/>
      <c r="H38" s="112"/>
      <c r="I38" s="110">
        <f t="shared" si="3"/>
        <v>0</v>
      </c>
      <c r="J38" s="142"/>
      <c r="K38" s="110">
        <f t="shared" si="4"/>
        <v>0</v>
      </c>
      <c r="L38" s="112">
        <f t="shared" si="5"/>
        <v>0</v>
      </c>
      <c r="M38" s="143"/>
    </row>
    <row r="39" spans="1:14" ht="18" customHeight="1" x14ac:dyDescent="0.5">
      <c r="A39" s="139"/>
      <c r="B39" s="555"/>
      <c r="C39" s="556"/>
      <c r="D39" s="556"/>
      <c r="E39" s="557"/>
      <c r="F39" s="133"/>
      <c r="G39" s="134"/>
      <c r="H39" s="112"/>
      <c r="I39" s="137">
        <f t="shared" si="3"/>
        <v>0</v>
      </c>
      <c r="J39" s="142"/>
      <c r="K39" s="137">
        <f t="shared" si="4"/>
        <v>0</v>
      </c>
      <c r="L39" s="138">
        <f t="shared" si="5"/>
        <v>0</v>
      </c>
      <c r="M39" s="143"/>
    </row>
    <row r="40" spans="1:14" ht="18" customHeight="1" x14ac:dyDescent="0.5">
      <c r="A40" s="130"/>
      <c r="B40" s="552"/>
      <c r="C40" s="553"/>
      <c r="D40" s="553"/>
      <c r="E40" s="554"/>
      <c r="F40" s="145"/>
      <c r="G40" s="146"/>
      <c r="H40" s="147"/>
      <c r="I40" s="110">
        <f t="shared" si="3"/>
        <v>0</v>
      </c>
      <c r="J40" s="148"/>
      <c r="K40" s="149">
        <f>SUM(K36:K39)</f>
        <v>0</v>
      </c>
      <c r="L40" s="112">
        <f t="shared" si="5"/>
        <v>0</v>
      </c>
      <c r="M40" s="143"/>
    </row>
    <row r="41" spans="1:14" ht="18" customHeight="1" x14ac:dyDescent="0.5">
      <c r="A41" s="139"/>
      <c r="B41" s="552"/>
      <c r="C41" s="553"/>
      <c r="D41" s="553"/>
      <c r="E41" s="554"/>
      <c r="F41" s="133"/>
      <c r="G41" s="134"/>
      <c r="H41" s="112"/>
      <c r="I41" s="137">
        <f t="shared" si="3"/>
        <v>0</v>
      </c>
      <c r="J41" s="135"/>
      <c r="K41" s="110">
        <f t="shared" ref="K41:K46" si="6">SUM(J41)*$F41</f>
        <v>0</v>
      </c>
      <c r="L41" s="138">
        <f t="shared" si="5"/>
        <v>0</v>
      </c>
      <c r="M41" s="136"/>
    </row>
    <row r="42" spans="1:14" ht="18" customHeight="1" x14ac:dyDescent="0.5">
      <c r="A42" s="139"/>
      <c r="B42" s="555"/>
      <c r="C42" s="556"/>
      <c r="D42" s="556"/>
      <c r="E42" s="557"/>
      <c r="F42" s="133"/>
      <c r="G42" s="134"/>
      <c r="H42" s="112"/>
      <c r="I42" s="110">
        <f t="shared" si="3"/>
        <v>0</v>
      </c>
      <c r="J42" s="142"/>
      <c r="K42" s="110">
        <f t="shared" si="6"/>
        <v>0</v>
      </c>
      <c r="L42" s="112">
        <f t="shared" si="5"/>
        <v>0</v>
      </c>
      <c r="M42" s="143"/>
    </row>
    <row r="43" spans="1:14" ht="18" customHeight="1" x14ac:dyDescent="0.5">
      <c r="A43" s="139"/>
      <c r="B43" s="555"/>
      <c r="C43" s="556"/>
      <c r="D43" s="556"/>
      <c r="E43" s="557"/>
      <c r="F43" s="133"/>
      <c r="G43" s="134"/>
      <c r="H43" s="112"/>
      <c r="I43" s="137">
        <f t="shared" si="3"/>
        <v>0</v>
      </c>
      <c r="J43" s="142"/>
      <c r="K43" s="110">
        <f t="shared" si="6"/>
        <v>0</v>
      </c>
      <c r="L43" s="138">
        <f t="shared" si="5"/>
        <v>0</v>
      </c>
      <c r="M43" s="143"/>
    </row>
    <row r="44" spans="1:14" ht="18" customHeight="1" x14ac:dyDescent="0.5">
      <c r="A44" s="139"/>
      <c r="B44" s="555"/>
      <c r="C44" s="556"/>
      <c r="D44" s="556"/>
      <c r="E44" s="557"/>
      <c r="F44" s="133"/>
      <c r="G44" s="134"/>
      <c r="H44" s="112"/>
      <c r="I44" s="110">
        <f t="shared" si="3"/>
        <v>0</v>
      </c>
      <c r="J44" s="142"/>
      <c r="K44" s="137">
        <f t="shared" si="6"/>
        <v>0</v>
      </c>
      <c r="L44" s="112">
        <f t="shared" si="5"/>
        <v>0</v>
      </c>
      <c r="M44" s="143"/>
    </row>
    <row r="45" spans="1:14" ht="18" customHeight="1" x14ac:dyDescent="0.5">
      <c r="A45" s="130"/>
      <c r="B45" s="555"/>
      <c r="C45" s="556"/>
      <c r="D45" s="556"/>
      <c r="E45" s="557"/>
      <c r="F45" s="150"/>
      <c r="G45" s="151"/>
      <c r="H45" s="112"/>
      <c r="I45" s="137">
        <f t="shared" si="3"/>
        <v>0</v>
      </c>
      <c r="J45" s="148"/>
      <c r="K45" s="110">
        <f t="shared" si="6"/>
        <v>0</v>
      </c>
      <c r="L45" s="138">
        <f t="shared" si="5"/>
        <v>0</v>
      </c>
      <c r="M45" s="143"/>
    </row>
    <row r="46" spans="1:14" ht="18" customHeight="1" x14ac:dyDescent="0.5">
      <c r="A46" s="269"/>
      <c r="B46" s="569"/>
      <c r="C46" s="570"/>
      <c r="D46" s="570"/>
      <c r="E46" s="571"/>
      <c r="F46" s="153"/>
      <c r="G46" s="154"/>
      <c r="H46" s="138"/>
      <c r="I46" s="137">
        <f t="shared" si="3"/>
        <v>0</v>
      </c>
      <c r="J46" s="270"/>
      <c r="K46" s="137">
        <f t="shared" si="6"/>
        <v>0</v>
      </c>
      <c r="L46" s="138">
        <f t="shared" si="5"/>
        <v>0</v>
      </c>
      <c r="M46" s="271"/>
    </row>
    <row r="47" spans="1:14" ht="18" customHeight="1" x14ac:dyDescent="0.5">
      <c r="A47" s="161"/>
      <c r="B47" s="156"/>
      <c r="C47" s="157"/>
      <c r="D47" s="158"/>
      <c r="E47" s="159" t="s">
        <v>80</v>
      </c>
      <c r="F47" s="160"/>
      <c r="G47" s="161"/>
      <c r="H47" s="162"/>
      <c r="I47" s="272">
        <f>SUM(I32:I46)</f>
        <v>4746</v>
      </c>
      <c r="J47" s="272"/>
      <c r="K47" s="272">
        <f>SUM(K32:K46)</f>
        <v>4743</v>
      </c>
      <c r="L47" s="272">
        <f>SUM(L32:L46)</f>
        <v>9489</v>
      </c>
      <c r="M47" s="273"/>
    </row>
    <row r="48" spans="1:14" ht="18" customHeight="1" x14ac:dyDescent="0.5">
      <c r="A48" s="161"/>
      <c r="B48" s="156"/>
      <c r="C48" s="157"/>
      <c r="D48" s="158"/>
      <c r="E48" s="159" t="s">
        <v>81</v>
      </c>
      <c r="F48" s="160"/>
      <c r="G48" s="161"/>
      <c r="H48" s="162"/>
      <c r="I48" s="274">
        <f>SUM(I22+I47)</f>
        <v>226146</v>
      </c>
      <c r="J48" s="272"/>
      <c r="K48" s="274">
        <f>SUM(K22+K47)</f>
        <v>4743</v>
      </c>
      <c r="L48" s="274">
        <f>SUM(L22+L47)</f>
        <v>230889</v>
      </c>
      <c r="M48" s="273"/>
      <c r="N48" s="257"/>
    </row>
    <row r="49" spans="1:13" ht="18.75" customHeight="1" x14ac:dyDescent="0.5">
      <c r="A49" s="96"/>
      <c r="B49" s="96"/>
      <c r="C49" s="96"/>
      <c r="E49" s="96"/>
      <c r="F49" s="23"/>
      <c r="G49" s="23"/>
      <c r="H49" s="23"/>
      <c r="I49" s="256"/>
      <c r="J49" s="256"/>
      <c r="K49" s="256"/>
      <c r="L49" s="256"/>
      <c r="M49" s="23"/>
    </row>
    <row r="50" spans="1:13" ht="18.75" customHeight="1" x14ac:dyDescent="0.55000000000000004">
      <c r="A50" s="279"/>
      <c r="B50" s="279"/>
      <c r="C50" s="279"/>
      <c r="E50" s="550" t="s">
        <v>92</v>
      </c>
      <c r="F50" s="550"/>
      <c r="G50" s="550"/>
      <c r="H50" s="550"/>
      <c r="I50" s="550" t="s">
        <v>93</v>
      </c>
      <c r="J50" s="550"/>
      <c r="K50" s="550"/>
      <c r="L50" s="550"/>
      <c r="M50" s="280"/>
    </row>
    <row r="51" spans="1:13" ht="24" x14ac:dyDescent="0.55000000000000004">
      <c r="A51" s="279"/>
      <c r="B51" s="279"/>
      <c r="C51" s="279"/>
      <c r="E51" s="297" t="str">
        <f>"("&amp;(+'1.แบบกรอกรายละเอียด'!B7)&amp;")"</f>
        <v>(นายสมศักดิ์ ประสพสุข)</v>
      </c>
      <c r="F51" s="296"/>
      <c r="G51" s="296"/>
      <c r="H51" s="296"/>
      <c r="I51" s="551" t="str">
        <f>"("&amp;(+'1.แบบกรอกรายละเอียด'!B10)&amp;")"</f>
        <v>(นายภัณฑจิตร  จริงจัง)</v>
      </c>
      <c r="J51" s="551"/>
      <c r="K51" s="296"/>
      <c r="L51" s="296"/>
      <c r="M51" s="280"/>
    </row>
    <row r="52" spans="1:13" ht="24" x14ac:dyDescent="0.55000000000000004">
      <c r="A52" s="279"/>
      <c r="B52" s="279"/>
      <c r="C52" s="279"/>
      <c r="E52" s="275"/>
      <c r="F52" s="275"/>
      <c r="G52" s="275"/>
      <c r="H52" s="275"/>
      <c r="I52" s="550" t="str">
        <f>+'1.แบบกรอกรายละเอียด'!B11</f>
        <v>ผู้อำนวยการโรงเรียนบ้านเด็กสมบูรณ์</v>
      </c>
      <c r="J52" s="550"/>
      <c r="K52" s="550"/>
      <c r="L52" s="550"/>
      <c r="M52" s="280"/>
    </row>
  </sheetData>
  <protectedRanges>
    <protectedRange sqref="D3" name="Range1"/>
    <protectedRange sqref="K3" name="Range1_1"/>
  </protectedRanges>
  <mergeCells count="70">
    <mergeCell ref="B45:E45"/>
    <mergeCell ref="B46:E46"/>
    <mergeCell ref="A1:K1"/>
    <mergeCell ref="A5:C5"/>
    <mergeCell ref="D5:H5"/>
    <mergeCell ref="I5:J5"/>
    <mergeCell ref="A6:A7"/>
    <mergeCell ref="B6:E7"/>
    <mergeCell ref="F6:F7"/>
    <mergeCell ref="G6:G7"/>
    <mergeCell ref="H6:I6"/>
    <mergeCell ref="A3:C3"/>
    <mergeCell ref="A4:C4"/>
    <mergeCell ref="D4:H4"/>
    <mergeCell ref="I4:J4"/>
    <mergeCell ref="J6:K6"/>
    <mergeCell ref="E2:H2"/>
    <mergeCell ref="K3:L3"/>
    <mergeCell ref="M6:M7"/>
    <mergeCell ref="A22:H22"/>
    <mergeCell ref="B18:E18"/>
    <mergeCell ref="B19:E19"/>
    <mergeCell ref="B20:E20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21:E21"/>
    <mergeCell ref="M30:M31"/>
    <mergeCell ref="B32:E32"/>
    <mergeCell ref="B33:E33"/>
    <mergeCell ref="A30:A31"/>
    <mergeCell ref="K29:L29"/>
    <mergeCell ref="D29:H29"/>
    <mergeCell ref="B35:E35"/>
    <mergeCell ref="B36:E36"/>
    <mergeCell ref="B34:E34"/>
    <mergeCell ref="J30:K30"/>
    <mergeCell ref="L30:L31"/>
    <mergeCell ref="B30:E31"/>
    <mergeCell ref="F30:F31"/>
    <mergeCell ref="G30:G31"/>
    <mergeCell ref="H30:I30"/>
    <mergeCell ref="B41:E41"/>
    <mergeCell ref="B37:E37"/>
    <mergeCell ref="B38:E38"/>
    <mergeCell ref="B39:E39"/>
    <mergeCell ref="B42:E42"/>
    <mergeCell ref="K4:L4"/>
    <mergeCell ref="I52:L52"/>
    <mergeCell ref="I51:J51"/>
    <mergeCell ref="I25:J25"/>
    <mergeCell ref="E28:H28"/>
    <mergeCell ref="A27:K27"/>
    <mergeCell ref="I26:L26"/>
    <mergeCell ref="A29:C29"/>
    <mergeCell ref="E50:H50"/>
    <mergeCell ref="I50:L50"/>
    <mergeCell ref="B40:E40"/>
    <mergeCell ref="B43:E43"/>
    <mergeCell ref="B44:E44"/>
    <mergeCell ref="E24:H24"/>
    <mergeCell ref="I24:L24"/>
    <mergeCell ref="L6:L7"/>
  </mergeCells>
  <pageMargins left="0.43307086614173229" right="0.23622047244094491" top="0.74803149606299213" bottom="0.74803149606299213" header="0.31496062992125984" footer="0.31496062992125984"/>
  <pageSetup paperSize="9" orientation="landscape" horizontalDpi="300" verticalDpi="300" r:id="rId1"/>
  <headerFooter>
    <oddHeader>หน้าที่ &amp;P จาก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L38"/>
  <sheetViews>
    <sheetView topLeftCell="A4" zoomScaleNormal="100" workbookViewId="0">
      <selection activeCell="O8" sqref="O8"/>
    </sheetView>
  </sheetViews>
  <sheetFormatPr defaultRowHeight="12.75" x14ac:dyDescent="0.2"/>
  <cols>
    <col min="1" max="1" width="7.28515625" customWidth="1"/>
    <col min="4" max="4" width="2.7109375" customWidth="1"/>
    <col min="5" max="5" width="6.7109375" customWidth="1"/>
    <col min="6" max="6" width="5" customWidth="1"/>
    <col min="7" max="7" width="3.7109375" customWidth="1"/>
    <col min="8" max="8" width="5.85546875" customWidth="1"/>
    <col min="9" max="9" width="14" customWidth="1"/>
    <col min="11" max="11" width="14.85546875" customWidth="1"/>
    <col min="12" max="12" width="9.28515625" customWidth="1"/>
  </cols>
  <sheetData>
    <row r="1" spans="1:12" ht="24" x14ac:dyDescent="0.55000000000000004">
      <c r="A1" s="442" t="s">
        <v>104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21" t="s">
        <v>77</v>
      </c>
    </row>
    <row r="2" spans="1:12" ht="24" x14ac:dyDescent="0.55000000000000004">
      <c r="A2" s="19" t="s">
        <v>10</v>
      </c>
      <c r="B2" s="278" t="s">
        <v>67</v>
      </c>
      <c r="C2" s="278"/>
      <c r="D2" s="581" t="str">
        <f>'1.แบบกรอกรายละเอียด'!B3</f>
        <v>ปรับปรุงซ่อมแซมอาคารเรียน ป.1 ซ</v>
      </c>
      <c r="E2" s="581"/>
      <c r="F2" s="581"/>
      <c r="G2" s="581"/>
      <c r="H2" s="581"/>
      <c r="I2" s="581"/>
      <c r="J2" s="581"/>
      <c r="K2" s="581"/>
      <c r="L2" s="581"/>
    </row>
    <row r="3" spans="1:12" ht="24" x14ac:dyDescent="0.55000000000000004">
      <c r="A3" s="12" t="s">
        <v>10</v>
      </c>
      <c r="B3" s="92" t="s">
        <v>0</v>
      </c>
      <c r="C3" s="92"/>
      <c r="D3" s="485" t="str">
        <f>'1.แบบกรอกรายละเอียด'!B4</f>
        <v>โรงเรียนบ้านเด็กสมบูรณ์  ตำบลกุดชุม  อำเภอกุดชุม  จังหวัดยโสธร</v>
      </c>
      <c r="E3" s="485"/>
      <c r="F3" s="485"/>
      <c r="G3" s="485"/>
      <c r="H3" s="485"/>
      <c r="I3" s="485"/>
      <c r="J3" s="485"/>
      <c r="K3" s="485"/>
      <c r="L3" s="485"/>
    </row>
    <row r="4" spans="1:12" ht="24" x14ac:dyDescent="0.55000000000000004">
      <c r="A4" s="12" t="s">
        <v>10</v>
      </c>
      <c r="B4" s="14" t="s">
        <v>1</v>
      </c>
      <c r="C4" s="14"/>
      <c r="D4" s="580" t="str">
        <f>'1.แบบกรอกรายละเอียด'!B5</f>
        <v>สพป.ยโสธร เขต 2</v>
      </c>
      <c r="E4" s="580"/>
      <c r="F4" s="580"/>
      <c r="G4" s="580"/>
      <c r="H4" s="92"/>
      <c r="I4" s="92"/>
      <c r="J4" s="92"/>
      <c r="K4" s="92"/>
      <c r="L4" s="92"/>
    </row>
    <row r="5" spans="1:12" ht="24" x14ac:dyDescent="0.55000000000000004">
      <c r="A5" s="12" t="s">
        <v>10</v>
      </c>
      <c r="B5" s="482" t="s">
        <v>68</v>
      </c>
      <c r="C5" s="482"/>
      <c r="D5" s="482"/>
      <c r="E5" s="482"/>
      <c r="F5" s="482"/>
      <c r="G5" s="482"/>
      <c r="H5" s="482"/>
      <c r="I5" s="220" t="s">
        <v>11</v>
      </c>
      <c r="J5" s="284">
        <v>2</v>
      </c>
      <c r="K5" s="482" t="s">
        <v>12</v>
      </c>
      <c r="L5" s="482"/>
    </row>
    <row r="6" spans="1:12" ht="24" x14ac:dyDescent="0.55000000000000004">
      <c r="A6" s="12" t="s">
        <v>10</v>
      </c>
      <c r="B6" s="93" t="s">
        <v>2</v>
      </c>
      <c r="C6" s="93"/>
      <c r="D6" s="93"/>
      <c r="E6" s="579">
        <f>'1.แบบกรอกรายละเอียด'!B2</f>
        <v>243595</v>
      </c>
      <c r="F6" s="579"/>
      <c r="G6" s="579"/>
      <c r="H6" s="579"/>
      <c r="I6" s="501" t="s">
        <v>66</v>
      </c>
      <c r="J6" s="501"/>
      <c r="K6" s="499" t="s">
        <v>66</v>
      </c>
      <c r="L6" s="499"/>
    </row>
    <row r="7" spans="1:12" ht="15" customHeight="1" thickBot="1" x14ac:dyDescent="0.6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24.75" thickTop="1" x14ac:dyDescent="0.2">
      <c r="A8" s="470" t="s">
        <v>3</v>
      </c>
      <c r="B8" s="486" t="s">
        <v>4</v>
      </c>
      <c r="C8" s="487"/>
      <c r="D8" s="487"/>
      <c r="E8" s="487"/>
      <c r="F8" s="487"/>
      <c r="G8" s="487"/>
      <c r="H8" s="487"/>
      <c r="I8" s="8" t="s">
        <v>23</v>
      </c>
      <c r="J8" s="502" t="s">
        <v>27</v>
      </c>
      <c r="K8" s="221" t="s">
        <v>20</v>
      </c>
      <c r="L8" s="470" t="s">
        <v>5</v>
      </c>
    </row>
    <row r="9" spans="1:12" ht="24.75" thickBot="1" x14ac:dyDescent="0.25">
      <c r="A9" s="471"/>
      <c r="B9" s="489"/>
      <c r="C9" s="490"/>
      <c r="D9" s="490"/>
      <c r="E9" s="490"/>
      <c r="F9" s="490"/>
      <c r="G9" s="490"/>
      <c r="H9" s="490"/>
      <c r="I9" s="222" t="s">
        <v>21</v>
      </c>
      <c r="J9" s="503"/>
      <c r="K9" s="222" t="s">
        <v>21</v>
      </c>
      <c r="L9" s="471"/>
    </row>
    <row r="10" spans="1:12" ht="24.75" thickTop="1" x14ac:dyDescent="0.55000000000000004">
      <c r="A10" s="223">
        <v>1</v>
      </c>
      <c r="B10" s="493" t="s">
        <v>79</v>
      </c>
      <c r="C10" s="494"/>
      <c r="D10" s="494"/>
      <c r="E10" s="494"/>
      <c r="F10" s="494"/>
      <c r="G10" s="494"/>
      <c r="H10" s="494"/>
      <c r="I10" s="224">
        <f>+ปร.4สองหน้า!L48</f>
        <v>230889</v>
      </c>
      <c r="J10" s="225">
        <f>'คำนวณ Factor F.'!L8</f>
        <v>1.3090999999999999</v>
      </c>
      <c r="K10" s="224">
        <f>I10*J10</f>
        <v>302256.78989999997</v>
      </c>
      <c r="L10" s="226"/>
    </row>
    <row r="11" spans="1:12" ht="24" x14ac:dyDescent="0.55000000000000004">
      <c r="A11" s="227"/>
      <c r="B11" s="481"/>
      <c r="C11" s="482"/>
      <c r="D11" s="482"/>
      <c r="E11" s="482"/>
      <c r="F11" s="482"/>
      <c r="G11" s="482"/>
      <c r="H11" s="482"/>
      <c r="I11" s="228"/>
      <c r="J11" s="229"/>
      <c r="K11" s="228"/>
      <c r="L11" s="229"/>
    </row>
    <row r="12" spans="1:12" ht="24" x14ac:dyDescent="0.55000000000000004">
      <c r="A12" s="227"/>
      <c r="B12" s="577"/>
      <c r="C12" s="501"/>
      <c r="D12" s="501"/>
      <c r="E12" s="501"/>
      <c r="F12" s="501"/>
      <c r="G12" s="501"/>
      <c r="H12" s="578"/>
      <c r="I12" s="230"/>
      <c r="J12" s="229"/>
      <c r="K12" s="228"/>
      <c r="L12" s="229"/>
    </row>
    <row r="13" spans="1:12" ht="24" x14ac:dyDescent="0.55000000000000004">
      <c r="A13" s="227"/>
      <c r="B13" s="476"/>
      <c r="C13" s="477"/>
      <c r="D13" s="477"/>
      <c r="E13" s="477"/>
      <c r="F13" s="477"/>
      <c r="G13" s="477"/>
      <c r="H13" s="261"/>
      <c r="I13" s="229"/>
      <c r="J13" s="229"/>
      <c r="K13" s="233"/>
      <c r="L13" s="229"/>
    </row>
    <row r="14" spans="1:12" ht="21.75" x14ac:dyDescent="0.5">
      <c r="A14" s="234"/>
      <c r="B14" s="476"/>
      <c r="C14" s="477"/>
      <c r="D14" s="477"/>
      <c r="E14" s="477"/>
      <c r="F14" s="477"/>
      <c r="G14" s="477"/>
      <c r="H14" s="261"/>
      <c r="I14" s="235"/>
      <c r="J14" s="235"/>
      <c r="K14" s="236"/>
      <c r="L14" s="235"/>
    </row>
    <row r="15" spans="1:12" ht="21.75" x14ac:dyDescent="0.5">
      <c r="A15" s="235"/>
      <c r="B15" s="476"/>
      <c r="C15" s="477"/>
      <c r="D15" s="477"/>
      <c r="E15" s="477"/>
      <c r="F15" s="477"/>
      <c r="G15" s="477"/>
      <c r="H15" s="262"/>
      <c r="I15" s="235"/>
      <c r="J15" s="235"/>
      <c r="K15" s="236"/>
      <c r="L15" s="235"/>
    </row>
    <row r="16" spans="1:12" ht="21.75" x14ac:dyDescent="0.5">
      <c r="A16" s="235"/>
      <c r="B16" s="476"/>
      <c r="C16" s="477"/>
      <c r="D16" s="477"/>
      <c r="E16" s="477"/>
      <c r="F16" s="477"/>
      <c r="G16" s="477"/>
      <c r="H16" s="262"/>
      <c r="I16" s="235"/>
      <c r="J16" s="235"/>
      <c r="K16" s="236"/>
      <c r="L16" s="235"/>
    </row>
    <row r="17" spans="1:12" ht="22.5" thickBot="1" x14ac:dyDescent="0.55000000000000004">
      <c r="A17" s="237"/>
      <c r="B17" s="512"/>
      <c r="C17" s="513"/>
      <c r="D17" s="513"/>
      <c r="E17" s="513"/>
      <c r="F17" s="513"/>
      <c r="G17" s="513"/>
      <c r="H17" s="263"/>
      <c r="I17" s="237"/>
      <c r="J17" s="237"/>
      <c r="K17" s="238"/>
      <c r="L17" s="237"/>
    </row>
    <row r="18" spans="1:12" ht="24.75" thickTop="1" x14ac:dyDescent="0.55000000000000004">
      <c r="A18" s="506" t="s">
        <v>22</v>
      </c>
      <c r="B18" s="507"/>
      <c r="C18" s="507"/>
      <c r="D18" s="507"/>
      <c r="E18" s="507"/>
      <c r="F18" s="507"/>
      <c r="G18" s="507"/>
      <c r="H18" s="507"/>
      <c r="I18" s="507"/>
      <c r="J18" s="508"/>
      <c r="K18" s="239">
        <f>SUM(K10:K17)</f>
        <v>302256.78989999997</v>
      </c>
      <c r="L18" s="240"/>
    </row>
    <row r="19" spans="1:12" ht="24.75" thickBot="1" x14ac:dyDescent="0.6">
      <c r="A19" s="504" t="str">
        <f>"("&amp;BAHTTEXT(K19)&amp;")"</f>
        <v>(สามแสนสองพันบาทถ้วน)</v>
      </c>
      <c r="B19" s="505"/>
      <c r="C19" s="505"/>
      <c r="D19" s="505"/>
      <c r="E19" s="505"/>
      <c r="F19" s="505"/>
      <c r="G19" s="505"/>
      <c r="H19" s="505"/>
      <c r="I19" s="505"/>
      <c r="J19" s="241" t="s">
        <v>28</v>
      </c>
      <c r="K19" s="242">
        <f>ROUNDDOWN(K18,-3)</f>
        <v>302000</v>
      </c>
      <c r="L19" s="243" t="s">
        <v>9</v>
      </c>
    </row>
    <row r="20" spans="1:12" ht="24.75" thickTop="1" x14ac:dyDescent="0.55000000000000004">
      <c r="A20" s="19" t="s">
        <v>10</v>
      </c>
      <c r="B20" s="575"/>
      <c r="C20" s="575"/>
      <c r="D20" s="575"/>
      <c r="E20" s="575"/>
      <c r="F20" s="575"/>
      <c r="G20" s="575"/>
      <c r="H20" s="100"/>
      <c r="I20" s="575"/>
      <c r="J20" s="575"/>
      <c r="K20" s="575"/>
      <c r="L20" s="575"/>
    </row>
    <row r="21" spans="1:12" ht="24" x14ac:dyDescent="0.55000000000000004">
      <c r="A21" s="264" t="s">
        <v>10</v>
      </c>
      <c r="B21" s="576"/>
      <c r="C21" s="576"/>
      <c r="D21" s="576"/>
      <c r="E21" s="576"/>
      <c r="F21" s="576"/>
      <c r="G21" s="576"/>
      <c r="H21" s="101"/>
      <c r="I21" s="576"/>
      <c r="J21" s="576"/>
      <c r="K21" s="576"/>
      <c r="L21" s="576"/>
    </row>
    <row r="22" spans="1:12" ht="19.5" customHeight="1" x14ac:dyDescent="0.5">
      <c r="A22" s="9"/>
      <c r="B22" s="496"/>
      <c r="C22" s="496"/>
      <c r="D22" s="496"/>
      <c r="E22" s="496"/>
      <c r="F22" s="496"/>
      <c r="G22" s="496"/>
      <c r="H22" s="496"/>
      <c r="I22" s="496"/>
      <c r="J22" s="496"/>
      <c r="K22" s="496"/>
      <c r="L22" s="496"/>
    </row>
    <row r="23" spans="1:12" ht="24" x14ac:dyDescent="0.55000000000000004">
      <c r="A23" s="1"/>
      <c r="B23" s="498" t="s">
        <v>70</v>
      </c>
      <c r="C23" s="498"/>
      <c r="D23" s="498"/>
      <c r="E23" s="498"/>
      <c r="F23" s="498"/>
      <c r="G23" s="497" t="s">
        <v>24</v>
      </c>
      <c r="H23" s="497"/>
      <c r="I23" s="497"/>
      <c r="J23" s="497"/>
      <c r="K23" s="497"/>
      <c r="L23" s="497"/>
    </row>
    <row r="24" spans="1:12" ht="24" x14ac:dyDescent="0.55000000000000004">
      <c r="A24" s="9"/>
      <c r="B24" s="497"/>
      <c r="C24" s="497"/>
      <c r="D24" s="497"/>
      <c r="E24" s="497"/>
      <c r="F24" s="497"/>
      <c r="G24" s="497" t="str">
        <f>"("&amp;(+'1.แบบกรอกรายละเอียด'!B7)&amp;")"</f>
        <v>(นายสมศักดิ์ ประสพสุข)</v>
      </c>
      <c r="H24" s="497"/>
      <c r="I24" s="497"/>
      <c r="J24" s="497"/>
      <c r="K24" s="497"/>
      <c r="L24" s="497"/>
    </row>
    <row r="25" spans="1:12" ht="18" customHeight="1" x14ac:dyDescent="0.55000000000000004">
      <c r="A25" s="9"/>
      <c r="B25" s="268"/>
      <c r="C25" s="268"/>
      <c r="D25" s="268"/>
      <c r="E25" s="268"/>
      <c r="F25" s="268"/>
      <c r="G25" s="268"/>
      <c r="H25" s="268"/>
      <c r="I25" s="268"/>
      <c r="J25" s="268"/>
      <c r="K25" s="268"/>
      <c r="L25" s="268"/>
    </row>
    <row r="26" spans="1:12" ht="24" x14ac:dyDescent="0.55000000000000004">
      <c r="A26" s="1"/>
      <c r="B26" s="498" t="s">
        <v>72</v>
      </c>
      <c r="C26" s="498"/>
      <c r="D26" s="498"/>
      <c r="E26" s="498"/>
      <c r="F26" s="498"/>
      <c r="G26" s="497" t="s">
        <v>24</v>
      </c>
      <c r="H26" s="497"/>
      <c r="I26" s="497"/>
      <c r="J26" s="497" t="s">
        <v>73</v>
      </c>
      <c r="K26" s="497"/>
      <c r="L26" s="497"/>
    </row>
    <row r="27" spans="1:12" ht="20.25" customHeight="1" x14ac:dyDescent="0.55000000000000004">
      <c r="A27" s="9"/>
      <c r="B27" s="497"/>
      <c r="C27" s="497"/>
      <c r="D27" s="497"/>
      <c r="E27" s="497"/>
      <c r="F27" s="497"/>
      <c r="G27" s="497" t="str">
        <f>"("&amp;(+'1.แบบกรอกรายละเอียด'!B10)&amp;")"</f>
        <v>(นายภัณฑจิตร  จริงจัง)</v>
      </c>
      <c r="H27" s="497"/>
      <c r="I27" s="497"/>
      <c r="J27" s="497"/>
      <c r="K27" s="497"/>
      <c r="L27" s="497"/>
    </row>
    <row r="28" spans="1:12" ht="18.75" customHeight="1" x14ac:dyDescent="0.55000000000000004">
      <c r="A28" s="9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</row>
    <row r="29" spans="1:12" ht="24" x14ac:dyDescent="0.55000000000000004">
      <c r="A29" s="1"/>
      <c r="B29" s="498" t="s">
        <v>72</v>
      </c>
      <c r="C29" s="498"/>
      <c r="D29" s="498"/>
      <c r="E29" s="498"/>
      <c r="F29" s="498"/>
      <c r="G29" s="497" t="s">
        <v>24</v>
      </c>
      <c r="H29" s="497"/>
      <c r="I29" s="497"/>
      <c r="J29" s="511" t="s">
        <v>82</v>
      </c>
      <c r="K29" s="511"/>
      <c r="L29" s="511"/>
    </row>
    <row r="30" spans="1:12" ht="24" x14ac:dyDescent="0.55000000000000004">
      <c r="A30" s="90"/>
      <c r="B30" s="497"/>
      <c r="C30" s="497"/>
      <c r="D30" s="497"/>
      <c r="E30" s="497"/>
      <c r="F30" s="497"/>
      <c r="G30" s="497" t="str">
        <f>"("&amp;(+'1.แบบกรอกรายละเอียด'!B12)&amp;")"</f>
        <v>(นางสาวพัชริตา อุ่มแก้ว)</v>
      </c>
      <c r="H30" s="497"/>
      <c r="I30" s="497"/>
      <c r="J30" s="511" t="s">
        <v>105</v>
      </c>
      <c r="K30" s="511"/>
      <c r="L30" s="511"/>
    </row>
    <row r="31" spans="1:12" ht="17.25" customHeight="1" x14ac:dyDescent="0.55000000000000004">
      <c r="A31" s="90"/>
      <c r="B31" s="268"/>
      <c r="C31" s="268"/>
      <c r="D31" s="268"/>
      <c r="E31" s="268"/>
      <c r="F31" s="268"/>
      <c r="G31" s="268"/>
      <c r="H31" s="268"/>
      <c r="I31" s="268"/>
      <c r="J31" s="253"/>
      <c r="K31" s="253"/>
      <c r="L31" s="253"/>
    </row>
    <row r="32" spans="1:12" ht="24" x14ac:dyDescent="0.55000000000000004">
      <c r="A32" s="91"/>
      <c r="B32" s="498" t="s">
        <v>74</v>
      </c>
      <c r="C32" s="498"/>
      <c r="D32" s="498"/>
      <c r="E32" s="498"/>
      <c r="F32" s="498"/>
      <c r="G32" s="497" t="s">
        <v>24</v>
      </c>
      <c r="H32" s="497"/>
      <c r="I32" s="497"/>
      <c r="J32" s="511" t="s">
        <v>83</v>
      </c>
      <c r="K32" s="511"/>
      <c r="L32" s="511"/>
    </row>
    <row r="33" spans="1:12" ht="24" x14ac:dyDescent="0.55000000000000004">
      <c r="A33" s="91"/>
      <c r="B33" s="497"/>
      <c r="C33" s="497"/>
      <c r="D33" s="497"/>
      <c r="E33" s="497"/>
      <c r="F33" s="497"/>
      <c r="G33" s="497" t="str">
        <f>"("&amp;(+'1.แบบกรอกรายละเอียด'!B13)&amp;")"</f>
        <v>(นายสมัย พรสินธุเศรษฐ์)</v>
      </c>
      <c r="H33" s="497"/>
      <c r="I33" s="497"/>
      <c r="J33" s="511" t="s">
        <v>105</v>
      </c>
      <c r="K33" s="511"/>
      <c r="L33" s="511"/>
    </row>
    <row r="34" spans="1:12" ht="24" x14ac:dyDescent="0.55000000000000004">
      <c r="A34" s="1"/>
      <c r="B34" s="498"/>
      <c r="C34" s="498"/>
      <c r="D34" s="498"/>
      <c r="E34" s="498"/>
      <c r="F34" s="498"/>
      <c r="G34" s="574"/>
      <c r="H34" s="497"/>
      <c r="I34" s="497"/>
      <c r="J34" s="245"/>
      <c r="K34" s="245"/>
      <c r="L34" s="1"/>
    </row>
    <row r="35" spans="1:12" ht="24" x14ac:dyDescent="0.55000000000000004">
      <c r="A35" s="1"/>
      <c r="B35" s="498"/>
      <c r="C35" s="498"/>
      <c r="D35" s="498"/>
      <c r="E35" s="498"/>
      <c r="F35" s="498"/>
      <c r="G35" s="574"/>
      <c r="H35" s="497"/>
      <c r="I35" s="497"/>
      <c r="J35" s="245"/>
      <c r="K35" s="245"/>
      <c r="L35" s="1"/>
    </row>
    <row r="36" spans="1:12" ht="21.75" x14ac:dyDescent="0.5">
      <c r="A36" s="9"/>
      <c r="B36" s="496"/>
      <c r="C36" s="496"/>
      <c r="D36" s="496"/>
      <c r="E36" s="496"/>
      <c r="F36" s="496"/>
      <c r="G36" s="496"/>
      <c r="H36" s="496"/>
      <c r="I36" s="496"/>
      <c r="J36" s="9"/>
      <c r="K36" s="246"/>
      <c r="L36" s="9"/>
    </row>
    <row r="37" spans="1:12" ht="21.75" x14ac:dyDescent="0.5">
      <c r="A37" s="9"/>
      <c r="B37" s="10"/>
      <c r="C37" s="10"/>
      <c r="D37" s="10"/>
      <c r="E37" s="10"/>
      <c r="F37" s="10"/>
      <c r="G37" s="10"/>
      <c r="H37" s="10"/>
      <c r="I37" s="10"/>
      <c r="J37" s="9"/>
      <c r="K37" s="246"/>
      <c r="L37" s="9"/>
    </row>
    <row r="38" spans="1:12" ht="21.75" x14ac:dyDescent="0.5">
      <c r="A38" s="9"/>
      <c r="B38" s="10"/>
      <c r="C38" s="10"/>
      <c r="D38" s="10"/>
      <c r="E38" s="10"/>
      <c r="F38" s="10"/>
      <c r="G38" s="10"/>
      <c r="H38" s="10"/>
      <c r="I38" s="10"/>
      <c r="J38" s="9"/>
      <c r="K38" s="246"/>
      <c r="L38" s="9"/>
    </row>
  </sheetData>
  <mergeCells count="60">
    <mergeCell ref="E6:H6"/>
    <mergeCell ref="A1:K1"/>
    <mergeCell ref="J8:J9"/>
    <mergeCell ref="L8:L9"/>
    <mergeCell ref="B5:H5"/>
    <mergeCell ref="K5:L5"/>
    <mergeCell ref="I6:J6"/>
    <mergeCell ref="K6:L6"/>
    <mergeCell ref="D4:G4"/>
    <mergeCell ref="D2:L2"/>
    <mergeCell ref="D3:L3"/>
    <mergeCell ref="B15:G15"/>
    <mergeCell ref="A8:A9"/>
    <mergeCell ref="B8:H9"/>
    <mergeCell ref="B10:H10"/>
    <mergeCell ref="B11:H11"/>
    <mergeCell ref="B13:G13"/>
    <mergeCell ref="B12:H12"/>
    <mergeCell ref="B14:G14"/>
    <mergeCell ref="I20:L20"/>
    <mergeCell ref="B21:G21"/>
    <mergeCell ref="I21:L21"/>
    <mergeCell ref="B16:G16"/>
    <mergeCell ref="B17:G17"/>
    <mergeCell ref="A18:J18"/>
    <mergeCell ref="A19:I19"/>
    <mergeCell ref="B20:G20"/>
    <mergeCell ref="B22:F22"/>
    <mergeCell ref="G22:I22"/>
    <mergeCell ref="J22:L22"/>
    <mergeCell ref="B23:F23"/>
    <mergeCell ref="G23:I23"/>
    <mergeCell ref="J23:L23"/>
    <mergeCell ref="J32:L32"/>
    <mergeCell ref="J33:L33"/>
    <mergeCell ref="B30:F30"/>
    <mergeCell ref="G30:I30"/>
    <mergeCell ref="B27:F27"/>
    <mergeCell ref="B29:F29"/>
    <mergeCell ref="G29:I29"/>
    <mergeCell ref="B36:F36"/>
    <mergeCell ref="G36:I36"/>
    <mergeCell ref="B34:F34"/>
    <mergeCell ref="G34:I34"/>
    <mergeCell ref="G27:I27"/>
    <mergeCell ref="B33:F33"/>
    <mergeCell ref="G33:I33"/>
    <mergeCell ref="B32:F32"/>
    <mergeCell ref="G32:I32"/>
    <mergeCell ref="B35:F35"/>
    <mergeCell ref="G35:I35"/>
    <mergeCell ref="B24:F24"/>
    <mergeCell ref="G24:I24"/>
    <mergeCell ref="J24:L24"/>
    <mergeCell ref="J29:L29"/>
    <mergeCell ref="J30:L30"/>
    <mergeCell ref="G26:I26"/>
    <mergeCell ref="J26:L26"/>
    <mergeCell ref="J27:L27"/>
    <mergeCell ref="B26:F26"/>
  </mergeCells>
  <pageMargins left="0.39370078740157483" right="0.23622047244094491" top="0.74803149606299213" bottom="0.74803149606299213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39997558519241921"/>
  </sheetPr>
  <dimension ref="A1:L33"/>
  <sheetViews>
    <sheetView workbookViewId="0">
      <selection activeCell="G6" sqref="G6:I6"/>
    </sheetView>
  </sheetViews>
  <sheetFormatPr defaultRowHeight="24" x14ac:dyDescent="0.55000000000000004"/>
  <cols>
    <col min="1" max="1" width="7.85546875" style="1" customWidth="1"/>
    <col min="2" max="2" width="1.28515625" style="1" customWidth="1"/>
    <col min="3" max="3" width="4.140625" style="1" customWidth="1"/>
    <col min="4" max="4" width="12.85546875" style="1" customWidth="1"/>
    <col min="5" max="5" width="20" style="1" customWidth="1"/>
    <col min="6" max="6" width="11.7109375" style="1" customWidth="1"/>
    <col min="7" max="7" width="3.28515625" style="1" customWidth="1"/>
    <col min="8" max="8" width="3.85546875" style="4" customWidth="1"/>
    <col min="9" max="9" width="8.42578125" style="4" customWidth="1"/>
    <col min="10" max="10" width="3.5703125" style="4" customWidth="1"/>
    <col min="11" max="11" width="11.140625" style="1" customWidth="1"/>
    <col min="12" max="12" width="3.28515625" style="1" customWidth="1"/>
    <col min="13" max="16384" width="9.140625" style="1"/>
  </cols>
  <sheetData>
    <row r="1" spans="1:11" ht="26.25" x14ac:dyDescent="0.6">
      <c r="A1" s="529" t="s">
        <v>104</v>
      </c>
      <c r="B1" s="529"/>
      <c r="C1" s="529"/>
      <c r="D1" s="529"/>
      <c r="E1" s="529"/>
      <c r="F1" s="529"/>
      <c r="G1" s="529"/>
      <c r="H1" s="529"/>
      <c r="I1" s="529"/>
      <c r="J1" s="529"/>
      <c r="K1" s="103" t="s">
        <v>89</v>
      </c>
    </row>
    <row r="2" spans="1:11" x14ac:dyDescent="0.55000000000000004">
      <c r="A2" s="484" t="s">
        <v>67</v>
      </c>
      <c r="B2" s="484"/>
      <c r="C2" s="484"/>
      <c r="D2" s="485" t="str">
        <f>'1.แบบกรอกรายละเอียด'!B3</f>
        <v>ปรับปรุงซ่อมแซมอาคารเรียน ป.1 ซ</v>
      </c>
      <c r="E2" s="485"/>
      <c r="F2" s="485"/>
      <c r="G2" s="485"/>
      <c r="H2" s="485"/>
      <c r="I2" s="485"/>
      <c r="J2" s="485"/>
      <c r="K2" s="485"/>
    </row>
    <row r="3" spans="1:11" x14ac:dyDescent="0.55000000000000004">
      <c r="A3" s="480" t="s">
        <v>0</v>
      </c>
      <c r="B3" s="480"/>
      <c r="C3" s="480"/>
      <c r="D3" s="584" t="str">
        <f>'1.แบบกรอกรายละเอียด'!B4</f>
        <v>โรงเรียนบ้านเด็กสมบูรณ์  ตำบลกุดชุม  อำเภอกุดชุม  จังหวัดยโสธร</v>
      </c>
      <c r="E3" s="584"/>
      <c r="F3" s="584"/>
      <c r="G3" s="584"/>
      <c r="H3" s="584"/>
      <c r="I3" s="584"/>
      <c r="J3" s="584"/>
      <c r="K3" s="584"/>
    </row>
    <row r="4" spans="1:11" x14ac:dyDescent="0.55000000000000004">
      <c r="A4" s="480" t="s">
        <v>1</v>
      </c>
      <c r="B4" s="480"/>
      <c r="C4" s="93"/>
      <c r="D4" s="585" t="str">
        <f>'1.แบบกรอกรายละเอียด'!B5</f>
        <v>สพป.ยโสธร เขต 2</v>
      </c>
      <c r="E4" s="585"/>
      <c r="F4" s="92"/>
      <c r="G4" s="92"/>
      <c r="H4" s="92"/>
      <c r="I4" s="92"/>
      <c r="J4" s="92"/>
      <c r="K4" s="92"/>
    </row>
    <row r="5" spans="1:11" x14ac:dyDescent="0.55000000000000004">
      <c r="A5" s="480" t="s">
        <v>69</v>
      </c>
      <c r="B5" s="480"/>
      <c r="C5" s="480"/>
      <c r="D5" s="480"/>
      <c r="E5" s="480"/>
      <c r="F5" s="18"/>
      <c r="G5" s="480" t="s">
        <v>11</v>
      </c>
      <c r="H5" s="480"/>
      <c r="I5" s="583">
        <v>2</v>
      </c>
      <c r="J5" s="583"/>
      <c r="K5" s="323" t="s">
        <v>12</v>
      </c>
    </row>
    <row r="6" spans="1:11" x14ac:dyDescent="0.55000000000000004">
      <c r="A6" s="480" t="s">
        <v>2</v>
      </c>
      <c r="B6" s="480"/>
      <c r="C6" s="480"/>
      <c r="D6" s="480"/>
      <c r="E6" s="314">
        <f>'1.แบบกรอกรายละเอียด'!B2</f>
        <v>243595</v>
      </c>
      <c r="F6" s="17"/>
      <c r="G6" s="482"/>
      <c r="H6" s="482"/>
      <c r="I6" s="482"/>
      <c r="J6" s="499"/>
      <c r="K6" s="499"/>
    </row>
    <row r="7" spans="1:11" ht="12" customHeight="1" thickBot="1" x14ac:dyDescent="0.6">
      <c r="A7" s="539"/>
      <c r="B7" s="539"/>
      <c r="C7" s="539"/>
      <c r="D7" s="539"/>
      <c r="E7" s="539"/>
      <c r="F7" s="539"/>
      <c r="G7" s="539"/>
      <c r="H7" s="539"/>
      <c r="I7" s="539"/>
      <c r="J7" s="539"/>
      <c r="K7" s="539"/>
    </row>
    <row r="8" spans="1:11" ht="21.75" customHeight="1" thickTop="1" x14ac:dyDescent="0.55000000000000004">
      <c r="A8" s="541" t="s">
        <v>3</v>
      </c>
      <c r="B8" s="486" t="s">
        <v>4</v>
      </c>
      <c r="C8" s="487"/>
      <c r="D8" s="487"/>
      <c r="E8" s="487"/>
      <c r="F8" s="487"/>
      <c r="G8" s="488"/>
      <c r="H8" s="533" t="s">
        <v>20</v>
      </c>
      <c r="I8" s="534"/>
      <c r="J8" s="535"/>
      <c r="K8" s="541" t="s">
        <v>5</v>
      </c>
    </row>
    <row r="9" spans="1:11" ht="21.75" customHeight="1" thickBot="1" x14ac:dyDescent="0.6">
      <c r="A9" s="542"/>
      <c r="B9" s="489"/>
      <c r="C9" s="490"/>
      <c r="D9" s="490"/>
      <c r="E9" s="490"/>
      <c r="F9" s="490"/>
      <c r="G9" s="491"/>
      <c r="H9" s="547" t="s">
        <v>21</v>
      </c>
      <c r="I9" s="548"/>
      <c r="J9" s="549"/>
      <c r="K9" s="542"/>
    </row>
    <row r="10" spans="1:11" ht="24.75" thickTop="1" x14ac:dyDescent="0.55000000000000004">
      <c r="A10" s="226"/>
      <c r="B10" s="536" t="s">
        <v>6</v>
      </c>
      <c r="C10" s="537"/>
      <c r="D10" s="537"/>
      <c r="E10" s="537"/>
      <c r="F10" s="537"/>
      <c r="G10" s="538"/>
      <c r="H10" s="530"/>
      <c r="I10" s="531"/>
      <c r="J10" s="532"/>
      <c r="K10" s="226"/>
    </row>
    <row r="11" spans="1:11" x14ac:dyDescent="0.55000000000000004">
      <c r="A11" s="248">
        <f>A10+1</f>
        <v>1</v>
      </c>
      <c r="B11" s="481" t="s">
        <v>87</v>
      </c>
      <c r="C11" s="482"/>
      <c r="D11" s="482"/>
      <c r="E11" s="482"/>
      <c r="F11" s="482"/>
      <c r="G11" s="483"/>
      <c r="H11" s="519">
        <f>+ปร.5สองหน้า!K19</f>
        <v>302000</v>
      </c>
      <c r="I11" s="520"/>
      <c r="J11" s="521"/>
      <c r="K11" s="229"/>
    </row>
    <row r="12" spans="1:11" x14ac:dyDescent="0.55000000000000004">
      <c r="A12" s="248"/>
      <c r="B12" s="481"/>
      <c r="C12" s="482"/>
      <c r="D12" s="482"/>
      <c r="E12" s="482"/>
      <c r="F12" s="482"/>
      <c r="G12" s="483"/>
      <c r="H12" s="519"/>
      <c r="I12" s="520"/>
      <c r="J12" s="521"/>
      <c r="K12" s="229"/>
    </row>
    <row r="13" spans="1:11" x14ac:dyDescent="0.55000000000000004">
      <c r="A13" s="227"/>
      <c r="B13" s="514"/>
      <c r="C13" s="515"/>
      <c r="D13" s="515"/>
      <c r="E13" s="515"/>
      <c r="F13" s="515"/>
      <c r="G13" s="516"/>
      <c r="H13" s="519"/>
      <c r="I13" s="520"/>
      <c r="J13" s="521"/>
      <c r="K13" s="229"/>
    </row>
    <row r="14" spans="1:11" x14ac:dyDescent="0.55000000000000004">
      <c r="A14" s="227"/>
      <c r="B14" s="514"/>
      <c r="C14" s="515"/>
      <c r="D14" s="515"/>
      <c r="E14" s="515"/>
      <c r="F14" s="515"/>
      <c r="G14" s="516"/>
      <c r="H14" s="519"/>
      <c r="I14" s="520"/>
      <c r="J14" s="521"/>
      <c r="K14" s="229"/>
    </row>
    <row r="15" spans="1:11" x14ac:dyDescent="0.55000000000000004">
      <c r="A15" s="227"/>
      <c r="B15" s="514"/>
      <c r="C15" s="515"/>
      <c r="D15" s="515"/>
      <c r="E15" s="515"/>
      <c r="F15" s="515"/>
      <c r="G15" s="516"/>
      <c r="H15" s="519"/>
      <c r="I15" s="520"/>
      <c r="J15" s="521"/>
      <c r="K15" s="229"/>
    </row>
    <row r="16" spans="1:11" ht="24.75" thickBot="1" x14ac:dyDescent="0.6">
      <c r="A16" s="249"/>
      <c r="B16" s="522"/>
      <c r="C16" s="523"/>
      <c r="D16" s="523"/>
      <c r="E16" s="523"/>
      <c r="F16" s="523"/>
      <c r="G16" s="524"/>
      <c r="H16" s="525"/>
      <c r="I16" s="526"/>
      <c r="J16" s="527"/>
      <c r="K16" s="250"/>
    </row>
    <row r="17" spans="1:12" ht="25.5" thickTop="1" thickBot="1" x14ac:dyDescent="0.6">
      <c r="A17" s="528" t="s">
        <v>6</v>
      </c>
      <c r="B17" s="506" t="s">
        <v>8</v>
      </c>
      <c r="C17" s="507"/>
      <c r="D17" s="507"/>
      <c r="E17" s="507"/>
      <c r="F17" s="507"/>
      <c r="G17" s="508"/>
      <c r="H17" s="544">
        <f>SUM(H11:H16)</f>
        <v>302000</v>
      </c>
      <c r="I17" s="545"/>
      <c r="J17" s="546"/>
      <c r="K17" s="28" t="s">
        <v>9</v>
      </c>
    </row>
    <row r="18" spans="1:12" ht="25.5" thickTop="1" thickBot="1" x14ac:dyDescent="0.6">
      <c r="A18" s="471"/>
      <c r="B18" s="504" t="str">
        <f>"("&amp;BAHTTEXT(H17)&amp;")"</f>
        <v>(สามแสนสองพันบาทถ้วน)</v>
      </c>
      <c r="C18" s="505"/>
      <c r="D18" s="505"/>
      <c r="E18" s="505"/>
      <c r="F18" s="505"/>
      <c r="G18" s="505"/>
      <c r="H18" s="505"/>
      <c r="I18" s="505"/>
      <c r="J18" s="505"/>
      <c r="K18" s="24"/>
    </row>
    <row r="19" spans="1:12" s="13" customFormat="1" ht="24.75" thickTop="1" x14ac:dyDescent="0.5">
      <c r="B19" s="517"/>
      <c r="C19" s="517"/>
      <c r="D19" s="517"/>
      <c r="E19" s="496"/>
      <c r="F19" s="496"/>
      <c r="G19" s="10"/>
      <c r="H19" s="9"/>
      <c r="I19" s="9"/>
      <c r="J19" s="9"/>
      <c r="K19" s="9"/>
    </row>
    <row r="20" spans="1:12" s="13" customFormat="1" x14ac:dyDescent="0.55000000000000004">
      <c r="A20" s="498" t="s">
        <v>70</v>
      </c>
      <c r="B20" s="498"/>
      <c r="C20" s="498"/>
      <c r="D20" s="498"/>
      <c r="E20" s="574" t="s">
        <v>71</v>
      </c>
      <c r="F20" s="574"/>
      <c r="G20" s="574"/>
      <c r="H20" s="574"/>
      <c r="I20" s="251"/>
      <c r="J20" s="251"/>
      <c r="K20" s="1"/>
      <c r="L20" s="89"/>
    </row>
    <row r="21" spans="1:12" ht="30" customHeight="1" x14ac:dyDescent="0.55000000000000004">
      <c r="A21" s="13"/>
      <c r="B21" s="517"/>
      <c r="C21" s="517"/>
      <c r="D21" s="517"/>
      <c r="E21" s="518" t="str">
        <f>+ปร.5สองหน้า!G24</f>
        <v>(นายสมศักดิ์ ประสพสุข)</v>
      </c>
      <c r="F21" s="518"/>
      <c r="G21" s="582"/>
      <c r="H21" s="582"/>
      <c r="I21" s="252"/>
      <c r="J21" s="252"/>
      <c r="L21" s="26"/>
    </row>
    <row r="22" spans="1:12" ht="30" customHeight="1" x14ac:dyDescent="0.55000000000000004">
      <c r="A22" s="13"/>
      <c r="B22" s="267"/>
      <c r="C22" s="267"/>
      <c r="D22" s="267"/>
      <c r="E22" s="25"/>
      <c r="F22" s="25"/>
      <c r="G22" s="25"/>
      <c r="H22" s="25"/>
      <c r="I22" s="252"/>
      <c r="J22" s="252"/>
      <c r="L22" s="26"/>
    </row>
    <row r="23" spans="1:12" x14ac:dyDescent="0.55000000000000004">
      <c r="A23" s="498" t="s">
        <v>72</v>
      </c>
      <c r="B23" s="498"/>
      <c r="C23" s="498"/>
      <c r="D23" s="498"/>
      <c r="E23" s="574" t="s">
        <v>71</v>
      </c>
      <c r="F23" s="574"/>
      <c r="G23" s="511" t="s">
        <v>73</v>
      </c>
      <c r="H23" s="511"/>
      <c r="I23" s="511"/>
      <c r="J23" s="511"/>
      <c r="K23" s="511"/>
      <c r="L23" s="26"/>
    </row>
    <row r="24" spans="1:12" x14ac:dyDescent="0.55000000000000004">
      <c r="B24" s="497"/>
      <c r="C24" s="497"/>
      <c r="D24" s="497"/>
      <c r="E24" s="518" t="str">
        <f>+ปร.5สองหน้า!G27</f>
        <v>(นายภัณฑจิตร  จริงจัง)</v>
      </c>
      <c r="F24" s="518"/>
      <c r="G24" s="251"/>
      <c r="H24" s="1"/>
      <c r="I24" s="252"/>
      <c r="J24" s="252"/>
      <c r="L24" s="26"/>
    </row>
    <row r="25" spans="1:12" x14ac:dyDescent="0.55000000000000004">
      <c r="B25" s="268"/>
      <c r="C25" s="268"/>
      <c r="D25" s="268"/>
      <c r="E25" s="25"/>
      <c r="F25" s="25"/>
      <c r="G25" s="251"/>
      <c r="H25" s="1"/>
      <c r="I25" s="252"/>
      <c r="J25" s="252"/>
      <c r="L25" s="26"/>
    </row>
    <row r="26" spans="1:12" ht="30" customHeight="1" x14ac:dyDescent="0.55000000000000004">
      <c r="A26" s="498" t="s">
        <v>72</v>
      </c>
      <c r="B26" s="498"/>
      <c r="C26" s="498"/>
      <c r="D26" s="498"/>
      <c r="E26" s="574" t="s">
        <v>71</v>
      </c>
      <c r="F26" s="574"/>
      <c r="G26" s="511" t="s">
        <v>82</v>
      </c>
      <c r="H26" s="511"/>
      <c r="I26" s="511"/>
      <c r="J26" s="511"/>
      <c r="K26" s="511"/>
      <c r="L26" s="26"/>
    </row>
    <row r="27" spans="1:12" x14ac:dyDescent="0.55000000000000004">
      <c r="B27" s="497"/>
      <c r="C27" s="497"/>
      <c r="D27" s="497"/>
      <c r="E27" s="518" t="str">
        <f>+ปร.5สองหน้า!G30</f>
        <v>(นางสาวพัชริตา อุ่มแก้ว)</v>
      </c>
      <c r="F27" s="518"/>
      <c r="G27" s="511" t="s">
        <v>105</v>
      </c>
      <c r="H27" s="511"/>
      <c r="I27" s="511"/>
      <c r="J27" s="511"/>
      <c r="K27" s="511"/>
      <c r="L27" s="26"/>
    </row>
    <row r="28" spans="1:12" x14ac:dyDescent="0.55000000000000004">
      <c r="B28" s="268"/>
      <c r="C28" s="268"/>
      <c r="D28" s="268"/>
      <c r="E28" s="25"/>
      <c r="F28" s="25"/>
      <c r="G28" s="252"/>
      <c r="H28" s="244"/>
      <c r="I28" s="244"/>
      <c r="J28" s="244"/>
      <c r="K28" s="253"/>
      <c r="L28" s="26"/>
    </row>
    <row r="29" spans="1:12" ht="30" customHeight="1" x14ac:dyDescent="0.55000000000000004">
      <c r="A29" s="498" t="s">
        <v>74</v>
      </c>
      <c r="B29" s="498"/>
      <c r="C29" s="498"/>
      <c r="D29" s="498"/>
      <c r="E29" s="574" t="s">
        <v>71</v>
      </c>
      <c r="F29" s="574"/>
      <c r="G29" s="586" t="s">
        <v>83</v>
      </c>
      <c r="H29" s="586"/>
      <c r="I29" s="586"/>
      <c r="J29" s="586"/>
      <c r="K29" s="586"/>
      <c r="L29" s="26"/>
    </row>
    <row r="30" spans="1:12" x14ac:dyDescent="0.55000000000000004">
      <c r="B30" s="497"/>
      <c r="C30" s="497"/>
      <c r="D30" s="497"/>
      <c r="E30" s="518" t="str">
        <f>+ปร.5สองหน้า!G33</f>
        <v>(นายสมัย พรสินธุเศรษฐ์)</v>
      </c>
      <c r="F30" s="518"/>
      <c r="G30" s="511" t="s">
        <v>105</v>
      </c>
      <c r="H30" s="511"/>
      <c r="I30" s="511"/>
      <c r="J30" s="511"/>
      <c r="K30" s="511"/>
      <c r="L30" s="26"/>
    </row>
    <row r="31" spans="1:12" ht="37.5" customHeight="1" x14ac:dyDescent="0.55000000000000004">
      <c r="B31" s="497"/>
      <c r="C31" s="497"/>
      <c r="D31" s="497"/>
      <c r="E31" s="582"/>
      <c r="F31" s="582"/>
      <c r="G31" s="25"/>
      <c r="H31" s="251"/>
      <c r="I31" s="251"/>
      <c r="J31" s="251"/>
    </row>
    <row r="32" spans="1:12" ht="30" customHeight="1" x14ac:dyDescent="0.55000000000000004">
      <c r="A32" s="498"/>
      <c r="B32" s="498"/>
      <c r="C32" s="498"/>
      <c r="D32" s="498"/>
      <c r="E32" s="498"/>
      <c r="F32" s="498"/>
      <c r="G32" s="498"/>
      <c r="H32" s="498"/>
      <c r="I32" s="498"/>
      <c r="J32" s="498"/>
      <c r="K32" s="498"/>
    </row>
    <row r="33" spans="2:11" x14ac:dyDescent="0.55000000000000004">
      <c r="B33" s="498"/>
      <c r="C33" s="498"/>
      <c r="D33" s="498"/>
      <c r="E33" s="498"/>
      <c r="F33" s="498"/>
      <c r="G33" s="498"/>
      <c r="H33" s="498"/>
      <c r="I33" s="498"/>
      <c r="J33" s="498"/>
      <c r="K33" s="498"/>
    </row>
  </sheetData>
  <mergeCells count="66">
    <mergeCell ref="G23:K23"/>
    <mergeCell ref="G26:K26"/>
    <mergeCell ref="G27:K27"/>
    <mergeCell ref="G29:K29"/>
    <mergeCell ref="G30:K30"/>
    <mergeCell ref="A3:C3"/>
    <mergeCell ref="A1:J1"/>
    <mergeCell ref="A4:B4"/>
    <mergeCell ref="A2:C2"/>
    <mergeCell ref="D2:K2"/>
    <mergeCell ref="D3:K3"/>
    <mergeCell ref="D4:E4"/>
    <mergeCell ref="A5:E5"/>
    <mergeCell ref="G5:H5"/>
    <mergeCell ref="I5:J5"/>
    <mergeCell ref="A6:D6"/>
    <mergeCell ref="G6:I6"/>
    <mergeCell ref="J6:K6"/>
    <mergeCell ref="A7:K7"/>
    <mergeCell ref="A8:A9"/>
    <mergeCell ref="B8:G9"/>
    <mergeCell ref="H8:J8"/>
    <mergeCell ref="K8:K9"/>
    <mergeCell ref="H9:J9"/>
    <mergeCell ref="B10:G10"/>
    <mergeCell ref="H10:J10"/>
    <mergeCell ref="B11:G11"/>
    <mergeCell ref="H11:J11"/>
    <mergeCell ref="B12:G12"/>
    <mergeCell ref="H12:J12"/>
    <mergeCell ref="B13:G13"/>
    <mergeCell ref="H13:J13"/>
    <mergeCell ref="B14:G14"/>
    <mergeCell ref="H14:J14"/>
    <mergeCell ref="B15:G15"/>
    <mergeCell ref="H15:J15"/>
    <mergeCell ref="B16:G16"/>
    <mergeCell ref="H16:J16"/>
    <mergeCell ref="A17:A18"/>
    <mergeCell ref="B17:G17"/>
    <mergeCell ref="H17:J17"/>
    <mergeCell ref="B18:J18"/>
    <mergeCell ref="E24:F24"/>
    <mergeCell ref="B19:D19"/>
    <mergeCell ref="E19:F19"/>
    <mergeCell ref="A20:D20"/>
    <mergeCell ref="E20:F20"/>
    <mergeCell ref="A23:D23"/>
    <mergeCell ref="E23:F23"/>
    <mergeCell ref="B24:D24"/>
    <mergeCell ref="G20:H20"/>
    <mergeCell ref="B31:D31"/>
    <mergeCell ref="E31:F31"/>
    <mergeCell ref="A32:K32"/>
    <mergeCell ref="B33:K33"/>
    <mergeCell ref="A29:D29"/>
    <mergeCell ref="E29:F29"/>
    <mergeCell ref="B30:D30"/>
    <mergeCell ref="E30:F30"/>
    <mergeCell ref="G21:H21"/>
    <mergeCell ref="A26:D26"/>
    <mergeCell ref="E26:F26"/>
    <mergeCell ref="B27:D27"/>
    <mergeCell ref="E27:F27"/>
    <mergeCell ref="B21:D21"/>
    <mergeCell ref="E21:F2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M129"/>
  <sheetViews>
    <sheetView topLeftCell="A7" zoomScaleNormal="100" workbookViewId="0">
      <selection activeCell="L71" sqref="L71"/>
    </sheetView>
  </sheetViews>
  <sheetFormatPr defaultRowHeight="21.75" x14ac:dyDescent="0.5"/>
  <cols>
    <col min="1" max="1" width="6.5703125" style="10" customWidth="1"/>
    <col min="2" max="2" width="5.28515625" style="10" customWidth="1"/>
    <col min="3" max="3" width="2.28515625" style="9" customWidth="1"/>
    <col min="4" max="4" width="6.85546875" style="9" customWidth="1"/>
    <col min="5" max="5" width="30.85546875" style="9" customWidth="1"/>
    <col min="6" max="6" width="7" style="11" bestFit="1" customWidth="1"/>
    <col min="7" max="7" width="6.85546875" style="9" customWidth="1"/>
    <col min="8" max="8" width="11.28515625" style="15" customWidth="1"/>
    <col min="9" max="9" width="13.7109375" style="15" customWidth="1"/>
    <col min="10" max="10" width="10.42578125" style="16" customWidth="1"/>
    <col min="11" max="11" width="11.28515625" style="15" customWidth="1"/>
    <col min="12" max="12" width="13.140625" style="15" customWidth="1"/>
    <col min="13" max="13" width="8" style="9" customWidth="1"/>
    <col min="14" max="16384" width="9.140625" style="9"/>
  </cols>
  <sheetData>
    <row r="1" spans="1:13" ht="24" x14ac:dyDescent="0.55000000000000004">
      <c r="A1" s="442" t="s">
        <v>25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102" t="s">
        <v>90</v>
      </c>
      <c r="M1" s="102"/>
    </row>
    <row r="2" spans="1:13" ht="24" customHeight="1" x14ac:dyDescent="0.5">
      <c r="A2" s="21" t="s">
        <v>78</v>
      </c>
      <c r="B2" s="21"/>
      <c r="C2" s="104"/>
      <c r="D2" s="104"/>
      <c r="E2" s="457" t="str">
        <f>'1.แบบกรอกรายละเอียด'!B3</f>
        <v>ปรับปรุงซ่อมแซมอาคารเรียน ป.1 ซ</v>
      </c>
      <c r="F2" s="457"/>
      <c r="G2" s="457"/>
      <c r="H2" s="457"/>
      <c r="I2" s="457"/>
      <c r="J2" s="104"/>
      <c r="K2" s="104"/>
      <c r="L2" s="104"/>
      <c r="M2" s="104"/>
    </row>
    <row r="3" spans="1:13" x14ac:dyDescent="0.5">
      <c r="A3" s="437" t="s">
        <v>0</v>
      </c>
      <c r="B3" s="437"/>
      <c r="C3" s="437"/>
      <c r="D3" s="457" t="str">
        <f>+'1.แบบกรอกรายละเอียด'!B4</f>
        <v>โรงเรียนบ้านเด็กสมบูรณ์  ตำบลกุดชุม  อำเภอกุดชุม  จังหวัดยโสธร</v>
      </c>
      <c r="E3" s="457"/>
      <c r="F3" s="457"/>
      <c r="G3" s="457"/>
      <c r="H3" s="457"/>
      <c r="I3" s="128" t="s">
        <v>91</v>
      </c>
      <c r="J3" s="456" t="str">
        <f>'1.แบบกรอกรายละเอียด'!B5</f>
        <v>สพป.ยโสธร เขต 2</v>
      </c>
      <c r="K3" s="456"/>
      <c r="L3" s="9"/>
    </row>
    <row r="4" spans="1:13" ht="22.5" thickBot="1" x14ac:dyDescent="0.55000000000000004">
      <c r="A4" s="437" t="s">
        <v>7</v>
      </c>
      <c r="B4" s="437"/>
      <c r="C4" s="437"/>
      <c r="D4" s="443" t="str">
        <f>+'1.แบบกรอกรายละเอียด'!B7</f>
        <v>นายสมศักดิ์ ประสพสุข</v>
      </c>
      <c r="E4" s="443"/>
      <c r="F4" s="443"/>
      <c r="G4" s="443"/>
      <c r="H4" s="443"/>
      <c r="I4" s="573" t="s">
        <v>2</v>
      </c>
      <c r="J4" s="573"/>
      <c r="K4" s="438">
        <f>+'1.แบบกรอกรายละเอียด'!B2</f>
        <v>243595</v>
      </c>
      <c r="L4" s="438"/>
      <c r="M4" s="129"/>
    </row>
    <row r="5" spans="1:13" ht="22.5" thickTop="1" x14ac:dyDescent="0.5">
      <c r="A5" s="427" t="s">
        <v>3</v>
      </c>
      <c r="B5" s="445" t="s">
        <v>4</v>
      </c>
      <c r="C5" s="446"/>
      <c r="D5" s="446"/>
      <c r="E5" s="446"/>
      <c r="F5" s="567" t="s">
        <v>11</v>
      </c>
      <c r="G5" s="454" t="s">
        <v>13</v>
      </c>
      <c r="H5" s="565" t="s">
        <v>19</v>
      </c>
      <c r="I5" s="566"/>
      <c r="J5" s="565" t="s">
        <v>15</v>
      </c>
      <c r="K5" s="566"/>
      <c r="L5" s="558" t="s">
        <v>17</v>
      </c>
      <c r="M5" s="427" t="s">
        <v>5</v>
      </c>
    </row>
    <row r="6" spans="1:13" ht="22.5" thickBot="1" x14ac:dyDescent="0.55000000000000004">
      <c r="A6" s="428"/>
      <c r="B6" s="447"/>
      <c r="C6" s="448"/>
      <c r="D6" s="448"/>
      <c r="E6" s="448"/>
      <c r="F6" s="568"/>
      <c r="G6" s="455"/>
      <c r="H6" s="105" t="s">
        <v>26</v>
      </c>
      <c r="I6" s="105" t="s">
        <v>16</v>
      </c>
      <c r="J6" s="105" t="s">
        <v>26</v>
      </c>
      <c r="K6" s="105" t="s">
        <v>16</v>
      </c>
      <c r="L6" s="559"/>
      <c r="M6" s="428"/>
    </row>
    <row r="7" spans="1:13" ht="18.75" customHeight="1" thickTop="1" x14ac:dyDescent="0.5">
      <c r="A7" s="106"/>
      <c r="B7" s="439"/>
      <c r="C7" s="440"/>
      <c r="D7" s="440"/>
      <c r="E7" s="441"/>
      <c r="F7" s="107">
        <v>11</v>
      </c>
      <c r="G7" s="108"/>
      <c r="H7" s="109">
        <v>12</v>
      </c>
      <c r="I7" s="110">
        <f t="shared" ref="I7:I20" si="0">SUM(H7)*$F7</f>
        <v>132</v>
      </c>
      <c r="J7" s="111">
        <v>13</v>
      </c>
      <c r="K7" s="110">
        <f>SUM(J7)*$F7</f>
        <v>143</v>
      </c>
      <c r="L7" s="112">
        <f>SUM(,I7,K7)</f>
        <v>275</v>
      </c>
      <c r="M7" s="108"/>
    </row>
    <row r="8" spans="1:13" ht="18.75" customHeight="1" x14ac:dyDescent="0.5">
      <c r="A8" s="106"/>
      <c r="B8" s="451"/>
      <c r="C8" s="452"/>
      <c r="D8" s="452"/>
      <c r="E8" s="453"/>
      <c r="F8" s="107">
        <v>14</v>
      </c>
      <c r="G8" s="108"/>
      <c r="H8" s="109">
        <v>15</v>
      </c>
      <c r="I8" s="110">
        <f t="shared" si="0"/>
        <v>210</v>
      </c>
      <c r="J8" s="111">
        <v>16</v>
      </c>
      <c r="K8" s="110">
        <f t="shared" ref="K8:K20" si="1">SUM(J8)*$F8</f>
        <v>224</v>
      </c>
      <c r="L8" s="112">
        <f t="shared" ref="L8:L20" si="2">SUM(,I8,K8)</f>
        <v>434</v>
      </c>
      <c r="M8" s="108"/>
    </row>
    <row r="9" spans="1:13" ht="18.75" customHeight="1" x14ac:dyDescent="0.5">
      <c r="A9" s="113"/>
      <c r="B9" s="430"/>
      <c r="C9" s="431"/>
      <c r="D9" s="431"/>
      <c r="E9" s="432"/>
      <c r="F9" s="114"/>
      <c r="G9" s="115"/>
      <c r="H9" s="116"/>
      <c r="I9" s="110">
        <f t="shared" si="0"/>
        <v>0</v>
      </c>
      <c r="J9" s="116"/>
      <c r="K9" s="110">
        <f t="shared" si="1"/>
        <v>0</v>
      </c>
      <c r="L9" s="112">
        <f t="shared" si="2"/>
        <v>0</v>
      </c>
      <c r="M9" s="115"/>
    </row>
    <row r="10" spans="1:13" ht="18.75" customHeight="1" x14ac:dyDescent="0.5">
      <c r="A10" s="113"/>
      <c r="B10" s="430"/>
      <c r="C10" s="431"/>
      <c r="D10" s="431"/>
      <c r="E10" s="432"/>
      <c r="F10" s="114"/>
      <c r="G10" s="115"/>
      <c r="H10" s="116"/>
      <c r="I10" s="110">
        <f t="shared" si="0"/>
        <v>0</v>
      </c>
      <c r="J10" s="116"/>
      <c r="K10" s="110">
        <f t="shared" si="1"/>
        <v>0</v>
      </c>
      <c r="L10" s="112">
        <f t="shared" si="2"/>
        <v>0</v>
      </c>
      <c r="M10" s="115"/>
    </row>
    <row r="11" spans="1:13" ht="18.75" customHeight="1" x14ac:dyDescent="0.5">
      <c r="A11" s="113"/>
      <c r="B11" s="430"/>
      <c r="C11" s="431"/>
      <c r="D11" s="431"/>
      <c r="E11" s="432"/>
      <c r="F11" s="114"/>
      <c r="G11" s="115"/>
      <c r="H11" s="116"/>
      <c r="I11" s="110">
        <f t="shared" si="0"/>
        <v>0</v>
      </c>
      <c r="J11" s="116"/>
      <c r="K11" s="110">
        <f t="shared" si="1"/>
        <v>0</v>
      </c>
      <c r="L11" s="112">
        <f t="shared" si="2"/>
        <v>0</v>
      </c>
      <c r="M11" s="115"/>
    </row>
    <row r="12" spans="1:13" ht="18.75" customHeight="1" x14ac:dyDescent="0.5">
      <c r="A12" s="113"/>
      <c r="B12" s="430"/>
      <c r="C12" s="431"/>
      <c r="D12" s="431"/>
      <c r="E12" s="432"/>
      <c r="F12" s="114"/>
      <c r="G12" s="115"/>
      <c r="H12" s="116"/>
      <c r="I12" s="110">
        <f t="shared" si="0"/>
        <v>0</v>
      </c>
      <c r="J12" s="116"/>
      <c r="K12" s="110">
        <f t="shared" si="1"/>
        <v>0</v>
      </c>
      <c r="L12" s="112">
        <f t="shared" si="2"/>
        <v>0</v>
      </c>
      <c r="M12" s="115"/>
    </row>
    <row r="13" spans="1:13" ht="18.75" customHeight="1" x14ac:dyDescent="0.5">
      <c r="A13" s="113"/>
      <c r="B13" s="430"/>
      <c r="C13" s="431"/>
      <c r="D13" s="431"/>
      <c r="E13" s="432"/>
      <c r="F13" s="114"/>
      <c r="G13" s="115"/>
      <c r="H13" s="116"/>
      <c r="I13" s="110">
        <f t="shared" si="0"/>
        <v>0</v>
      </c>
      <c r="J13" s="116"/>
      <c r="K13" s="110">
        <f t="shared" si="1"/>
        <v>0</v>
      </c>
      <c r="L13" s="112">
        <f t="shared" si="2"/>
        <v>0</v>
      </c>
      <c r="M13" s="115"/>
    </row>
    <row r="14" spans="1:13" ht="18.75" customHeight="1" x14ac:dyDescent="0.5">
      <c r="A14" s="113"/>
      <c r="B14" s="430"/>
      <c r="C14" s="431"/>
      <c r="D14" s="431"/>
      <c r="E14" s="432"/>
      <c r="F14" s="114"/>
      <c r="G14" s="115"/>
      <c r="H14" s="116"/>
      <c r="I14" s="110">
        <f t="shared" si="0"/>
        <v>0</v>
      </c>
      <c r="J14" s="116"/>
      <c r="K14" s="110">
        <f t="shared" si="1"/>
        <v>0</v>
      </c>
      <c r="L14" s="112">
        <f t="shared" si="2"/>
        <v>0</v>
      </c>
      <c r="M14" s="115"/>
    </row>
    <row r="15" spans="1:13" ht="18.75" customHeight="1" x14ac:dyDescent="0.5">
      <c r="A15" s="113"/>
      <c r="B15" s="430"/>
      <c r="C15" s="431"/>
      <c r="D15" s="431"/>
      <c r="E15" s="432"/>
      <c r="F15" s="114"/>
      <c r="G15" s="115"/>
      <c r="H15" s="116"/>
      <c r="I15" s="110">
        <f t="shared" si="0"/>
        <v>0</v>
      </c>
      <c r="J15" s="116"/>
      <c r="K15" s="110">
        <f t="shared" si="1"/>
        <v>0</v>
      </c>
      <c r="L15" s="112">
        <f t="shared" si="2"/>
        <v>0</v>
      </c>
      <c r="M15" s="115"/>
    </row>
    <row r="16" spans="1:13" ht="18.75" customHeight="1" x14ac:dyDescent="0.5">
      <c r="A16" s="117"/>
      <c r="B16" s="465"/>
      <c r="C16" s="466"/>
      <c r="D16" s="466"/>
      <c r="E16" s="467"/>
      <c r="F16" s="118"/>
      <c r="G16" s="119"/>
      <c r="H16" s="120"/>
      <c r="I16" s="110">
        <f t="shared" si="0"/>
        <v>0</v>
      </c>
      <c r="J16" s="121"/>
      <c r="K16" s="110">
        <f t="shared" si="1"/>
        <v>0</v>
      </c>
      <c r="L16" s="112">
        <f t="shared" si="2"/>
        <v>0</v>
      </c>
      <c r="M16" s="119"/>
    </row>
    <row r="17" spans="1:13" ht="18.75" customHeight="1" x14ac:dyDescent="0.5">
      <c r="A17" s="106"/>
      <c r="B17" s="451"/>
      <c r="C17" s="452"/>
      <c r="D17" s="452"/>
      <c r="E17" s="453"/>
      <c r="F17" s="107"/>
      <c r="G17" s="108"/>
      <c r="H17" s="109"/>
      <c r="I17" s="110">
        <f t="shared" si="0"/>
        <v>0</v>
      </c>
      <c r="J17" s="111"/>
      <c r="K17" s="110">
        <f t="shared" si="1"/>
        <v>0</v>
      </c>
      <c r="L17" s="112">
        <f t="shared" si="2"/>
        <v>0</v>
      </c>
      <c r="M17" s="108"/>
    </row>
    <row r="18" spans="1:13" ht="18.75" customHeight="1" x14ac:dyDescent="0.5">
      <c r="A18" s="113"/>
      <c r="B18" s="430"/>
      <c r="C18" s="431"/>
      <c r="D18" s="431"/>
      <c r="E18" s="432"/>
      <c r="F18" s="114"/>
      <c r="G18" s="115"/>
      <c r="H18" s="116"/>
      <c r="I18" s="110">
        <f t="shared" si="0"/>
        <v>0</v>
      </c>
      <c r="J18" s="116"/>
      <c r="K18" s="110">
        <f t="shared" si="1"/>
        <v>0</v>
      </c>
      <c r="L18" s="112">
        <f t="shared" si="2"/>
        <v>0</v>
      </c>
      <c r="M18" s="115"/>
    </row>
    <row r="19" spans="1:13" ht="18.75" customHeight="1" x14ac:dyDescent="0.5">
      <c r="A19" s="113"/>
      <c r="B19" s="430"/>
      <c r="C19" s="431"/>
      <c r="D19" s="431"/>
      <c r="E19" s="432"/>
      <c r="F19" s="114"/>
      <c r="G19" s="115"/>
      <c r="H19" s="116"/>
      <c r="I19" s="110">
        <f t="shared" si="0"/>
        <v>0</v>
      </c>
      <c r="J19" s="116"/>
      <c r="K19" s="110">
        <f t="shared" si="1"/>
        <v>0</v>
      </c>
      <c r="L19" s="112">
        <f t="shared" si="2"/>
        <v>0</v>
      </c>
      <c r="M19" s="115"/>
    </row>
    <row r="20" spans="1:13" ht="18.75" customHeight="1" thickBot="1" x14ac:dyDescent="0.55000000000000004">
      <c r="A20" s="122"/>
      <c r="B20" s="462"/>
      <c r="C20" s="463"/>
      <c r="D20" s="463"/>
      <c r="E20" s="464"/>
      <c r="F20" s="123"/>
      <c r="G20" s="124"/>
      <c r="H20" s="125"/>
      <c r="I20" s="110">
        <f t="shared" si="0"/>
        <v>0</v>
      </c>
      <c r="J20" s="125"/>
      <c r="K20" s="110">
        <f t="shared" si="1"/>
        <v>0</v>
      </c>
      <c r="L20" s="112">
        <f t="shared" si="2"/>
        <v>0</v>
      </c>
      <c r="M20" s="124"/>
    </row>
    <row r="21" spans="1:13" ht="18.75" customHeight="1" thickTop="1" thickBot="1" x14ac:dyDescent="0.55000000000000004">
      <c r="A21" s="458" t="s">
        <v>14</v>
      </c>
      <c r="B21" s="459"/>
      <c r="C21" s="459"/>
      <c r="D21" s="459"/>
      <c r="E21" s="459"/>
      <c r="F21" s="459"/>
      <c r="G21" s="459"/>
      <c r="H21" s="460"/>
      <c r="I21" s="126">
        <f>SUM(I7:I20)</f>
        <v>342</v>
      </c>
      <c r="J21" s="126"/>
      <c r="K21" s="126">
        <f>SUM(K7:K20)</f>
        <v>367</v>
      </c>
      <c r="L21" s="126">
        <f>SUM(L7:L20)</f>
        <v>709</v>
      </c>
      <c r="M21" s="127"/>
    </row>
    <row r="22" spans="1:13" ht="18.75" customHeight="1" thickTop="1" x14ac:dyDescent="0.5">
      <c r="A22" s="96"/>
      <c r="B22" s="96"/>
      <c r="C22" s="96"/>
      <c r="E22" s="96"/>
      <c r="F22" s="23"/>
      <c r="G22" s="23"/>
      <c r="H22" s="23"/>
      <c r="I22" s="256"/>
      <c r="J22" s="256"/>
      <c r="K22" s="256"/>
      <c r="L22" s="256"/>
      <c r="M22" s="23"/>
    </row>
    <row r="23" spans="1:13" ht="24" x14ac:dyDescent="0.55000000000000004">
      <c r="A23" s="96"/>
      <c r="B23" s="96"/>
      <c r="C23" s="96"/>
      <c r="E23" s="550" t="s">
        <v>129</v>
      </c>
      <c r="F23" s="550"/>
      <c r="G23" s="550"/>
      <c r="H23" s="550"/>
      <c r="I23" s="550" t="s">
        <v>128</v>
      </c>
      <c r="J23" s="550"/>
      <c r="K23" s="550"/>
      <c r="L23" s="550"/>
      <c r="M23" s="23"/>
    </row>
    <row r="24" spans="1:13" ht="18.75" customHeight="1" x14ac:dyDescent="0.55000000000000004">
      <c r="A24" s="279"/>
      <c r="B24" s="279"/>
      <c r="C24" s="279"/>
      <c r="E24" s="551" t="str">
        <f>"("&amp;(+'1.แบบกรอกรายละเอียด'!B7)&amp;")"</f>
        <v>(นายสมศักดิ์ ประสพสุข)</v>
      </c>
      <c r="F24" s="551"/>
      <c r="G24" s="296"/>
      <c r="H24" s="296"/>
      <c r="I24" s="551" t="str">
        <f>"("&amp;(+'1.แบบกรอกรายละเอียด'!B10)&amp;")"</f>
        <v>(นายภัณฑจิตร  จริงจัง)</v>
      </c>
      <c r="J24" s="551"/>
      <c r="K24" s="551"/>
      <c r="L24" s="296"/>
      <c r="M24" s="280"/>
    </row>
    <row r="25" spans="1:13" ht="21.75" customHeight="1" x14ac:dyDescent="0.55000000000000004">
      <c r="A25" s="279"/>
      <c r="B25" s="279"/>
      <c r="C25" s="279"/>
      <c r="E25" s="275"/>
      <c r="F25" s="275"/>
      <c r="G25" s="275"/>
      <c r="H25" s="275"/>
      <c r="I25" s="551" t="str">
        <f>+'1.แบบกรอกรายละเอียด'!B11</f>
        <v>ผู้อำนวยการโรงเรียนบ้านเด็กสมบูรณ์</v>
      </c>
      <c r="J25" s="551"/>
      <c r="K25" s="551"/>
      <c r="L25" s="296"/>
      <c r="M25" s="280"/>
    </row>
    <row r="26" spans="1:13" ht="21.75" customHeight="1" x14ac:dyDescent="0.55000000000000004">
      <c r="A26" s="442" t="s">
        <v>25</v>
      </c>
      <c r="B26" s="442"/>
      <c r="C26" s="442"/>
      <c r="D26" s="442"/>
      <c r="E26" s="442"/>
      <c r="F26" s="442"/>
      <c r="G26" s="442"/>
      <c r="H26" s="442"/>
      <c r="I26" s="442"/>
      <c r="J26" s="442"/>
      <c r="K26" s="442"/>
      <c r="L26" s="102" t="s">
        <v>90</v>
      </c>
      <c r="M26" s="102"/>
    </row>
    <row r="27" spans="1:13" ht="18.2" customHeight="1" x14ac:dyDescent="0.5">
      <c r="A27" s="21" t="s">
        <v>78</v>
      </c>
      <c r="B27" s="21"/>
      <c r="C27" s="104"/>
      <c r="D27" s="104"/>
      <c r="E27" s="443" t="str">
        <f>+E2</f>
        <v>ปรับปรุงซ่อมแซมอาคารเรียน ป.1 ซ</v>
      </c>
      <c r="F27" s="443"/>
      <c r="G27" s="443"/>
      <c r="H27" s="443"/>
      <c r="I27" s="96"/>
      <c r="J27" s="104"/>
      <c r="K27" s="104"/>
      <c r="L27" s="104"/>
      <c r="M27" s="104"/>
    </row>
    <row r="28" spans="1:13" ht="18.2" customHeight="1" thickBot="1" x14ac:dyDescent="0.55000000000000004">
      <c r="A28" s="437" t="s">
        <v>0</v>
      </c>
      <c r="B28" s="437"/>
      <c r="C28" s="437"/>
      <c r="D28" s="561" t="str">
        <f>+D3</f>
        <v>โรงเรียนบ้านเด็กสมบูรณ์  ตำบลกุดชุม  อำเภอกุดชุม  จังหวัดยโสธร</v>
      </c>
      <c r="E28" s="561"/>
      <c r="F28" s="561"/>
      <c r="G28" s="561"/>
      <c r="H28" s="561"/>
      <c r="I28" s="128" t="s">
        <v>91</v>
      </c>
      <c r="J28" s="560" t="str">
        <f>+J3</f>
        <v>สพป.ยโสธร เขต 2</v>
      </c>
      <c r="K28" s="560"/>
      <c r="L28" s="9"/>
    </row>
    <row r="29" spans="1:13" ht="18.2" customHeight="1" thickTop="1" x14ac:dyDescent="0.5">
      <c r="A29" s="427" t="s">
        <v>3</v>
      </c>
      <c r="B29" s="445" t="s">
        <v>4</v>
      </c>
      <c r="C29" s="446"/>
      <c r="D29" s="446"/>
      <c r="E29" s="446"/>
      <c r="F29" s="567" t="s">
        <v>11</v>
      </c>
      <c r="G29" s="454" t="s">
        <v>13</v>
      </c>
      <c r="H29" s="565" t="s">
        <v>19</v>
      </c>
      <c r="I29" s="566"/>
      <c r="J29" s="565" t="s">
        <v>15</v>
      </c>
      <c r="K29" s="566"/>
      <c r="L29" s="558" t="s">
        <v>17</v>
      </c>
      <c r="M29" s="427" t="s">
        <v>5</v>
      </c>
    </row>
    <row r="30" spans="1:13" ht="24.75" customHeight="1" thickBot="1" x14ac:dyDescent="0.55000000000000004">
      <c r="A30" s="428"/>
      <c r="B30" s="447"/>
      <c r="C30" s="448"/>
      <c r="D30" s="448"/>
      <c r="E30" s="448"/>
      <c r="F30" s="568"/>
      <c r="G30" s="455"/>
      <c r="H30" s="105" t="s">
        <v>26</v>
      </c>
      <c r="I30" s="105" t="s">
        <v>16</v>
      </c>
      <c r="J30" s="105" t="s">
        <v>26</v>
      </c>
      <c r="K30" s="105" t="s">
        <v>16</v>
      </c>
      <c r="L30" s="559"/>
      <c r="M30" s="428"/>
    </row>
    <row r="31" spans="1:13" ht="18.2" customHeight="1" thickTop="1" x14ac:dyDescent="0.5">
      <c r="A31" s="106"/>
      <c r="B31" s="439"/>
      <c r="C31" s="440"/>
      <c r="D31" s="440"/>
      <c r="E31" s="441"/>
      <c r="F31" s="107">
        <v>17</v>
      </c>
      <c r="G31" s="108"/>
      <c r="H31" s="109">
        <v>18</v>
      </c>
      <c r="I31" s="110">
        <f t="shared" ref="I31:I45" si="3">SUM(H31)*$F31</f>
        <v>306</v>
      </c>
      <c r="J31" s="111">
        <v>19</v>
      </c>
      <c r="K31" s="110">
        <f t="shared" ref="K31:K39" si="4">SUM(J31)*$F31</f>
        <v>323</v>
      </c>
      <c r="L31" s="112">
        <f t="shared" ref="L31:L45" si="5">SUM(,I31,K31)</f>
        <v>629</v>
      </c>
      <c r="M31" s="108"/>
    </row>
    <row r="32" spans="1:13" ht="18.2" customHeight="1" x14ac:dyDescent="0.5">
      <c r="A32" s="130"/>
      <c r="B32" s="552"/>
      <c r="C32" s="553"/>
      <c r="D32" s="553"/>
      <c r="E32" s="554"/>
      <c r="F32" s="114">
        <v>20</v>
      </c>
      <c r="G32" s="115"/>
      <c r="H32" s="116">
        <v>222</v>
      </c>
      <c r="I32" s="110">
        <f t="shared" si="3"/>
        <v>4440</v>
      </c>
      <c r="J32" s="131">
        <v>221</v>
      </c>
      <c r="K32" s="110">
        <f t="shared" si="4"/>
        <v>4420</v>
      </c>
      <c r="L32" s="112">
        <f t="shared" si="5"/>
        <v>8860</v>
      </c>
      <c r="M32" s="115"/>
    </row>
    <row r="33" spans="1:13" ht="18.2" customHeight="1" x14ac:dyDescent="0.5">
      <c r="A33" s="132"/>
      <c r="B33" s="552"/>
      <c r="C33" s="553"/>
      <c r="D33" s="553"/>
      <c r="E33" s="554"/>
      <c r="F33" s="133"/>
      <c r="G33" s="134"/>
      <c r="H33" s="112"/>
      <c r="I33" s="110">
        <f t="shared" si="3"/>
        <v>0</v>
      </c>
      <c r="J33" s="135"/>
      <c r="K33" s="110">
        <f t="shared" si="4"/>
        <v>0</v>
      </c>
      <c r="L33" s="112">
        <f t="shared" si="5"/>
        <v>0</v>
      </c>
      <c r="M33" s="136"/>
    </row>
    <row r="34" spans="1:13" ht="18.2" customHeight="1" x14ac:dyDescent="0.5">
      <c r="A34" s="130"/>
      <c r="B34" s="562"/>
      <c r="C34" s="563"/>
      <c r="D34" s="563"/>
      <c r="E34" s="564"/>
      <c r="F34" s="133"/>
      <c r="G34" s="134"/>
      <c r="H34" s="112"/>
      <c r="I34" s="137">
        <f t="shared" si="3"/>
        <v>0</v>
      </c>
      <c r="J34" s="135"/>
      <c r="K34" s="137">
        <f t="shared" si="4"/>
        <v>0</v>
      </c>
      <c r="L34" s="138">
        <f t="shared" si="5"/>
        <v>0</v>
      </c>
      <c r="M34" s="136"/>
    </row>
    <row r="35" spans="1:13" ht="18.2" customHeight="1" x14ac:dyDescent="0.5">
      <c r="A35" s="139"/>
      <c r="B35" s="555"/>
      <c r="C35" s="556"/>
      <c r="D35" s="556"/>
      <c r="E35" s="557"/>
      <c r="F35" s="133"/>
      <c r="G35" s="134"/>
      <c r="H35" s="112"/>
      <c r="I35" s="110">
        <f t="shared" si="3"/>
        <v>0</v>
      </c>
      <c r="J35" s="142"/>
      <c r="K35" s="110">
        <f t="shared" si="4"/>
        <v>0</v>
      </c>
      <c r="L35" s="112">
        <f t="shared" si="5"/>
        <v>0</v>
      </c>
      <c r="M35" s="143"/>
    </row>
    <row r="36" spans="1:13" ht="18.2" customHeight="1" x14ac:dyDescent="0.5">
      <c r="A36" s="139"/>
      <c r="B36" s="555"/>
      <c r="C36" s="556"/>
      <c r="D36" s="556"/>
      <c r="E36" s="557"/>
      <c r="F36" s="133"/>
      <c r="G36" s="134"/>
      <c r="H36" s="112"/>
      <c r="I36" s="110">
        <f t="shared" ref="I36" si="6">SUM(H36)*$F36</f>
        <v>0</v>
      </c>
      <c r="J36" s="142"/>
      <c r="K36" s="110">
        <f t="shared" ref="K36" si="7">SUM(J36)*$F36</f>
        <v>0</v>
      </c>
      <c r="L36" s="112">
        <f t="shared" ref="L36" si="8">SUM(,I36,K36)</f>
        <v>0</v>
      </c>
      <c r="M36" s="143"/>
    </row>
    <row r="37" spans="1:13" ht="18.2" customHeight="1" x14ac:dyDescent="0.5">
      <c r="A37" s="139"/>
      <c r="B37" s="555"/>
      <c r="C37" s="556"/>
      <c r="D37" s="556"/>
      <c r="E37" s="557"/>
      <c r="F37" s="144"/>
      <c r="G37" s="134"/>
      <c r="H37" s="112"/>
      <c r="I37" s="137">
        <f t="shared" si="3"/>
        <v>0</v>
      </c>
      <c r="J37" s="142"/>
      <c r="K37" s="110">
        <f t="shared" si="4"/>
        <v>0</v>
      </c>
      <c r="L37" s="138">
        <f t="shared" si="5"/>
        <v>0</v>
      </c>
      <c r="M37" s="143"/>
    </row>
    <row r="38" spans="1:13" ht="18.2" customHeight="1" x14ac:dyDescent="0.5">
      <c r="A38" s="139"/>
      <c r="B38" s="555"/>
      <c r="C38" s="556"/>
      <c r="D38" s="556"/>
      <c r="E38" s="557"/>
      <c r="F38" s="144"/>
      <c r="G38" s="134"/>
      <c r="H38" s="112"/>
      <c r="I38" s="110">
        <f t="shared" si="3"/>
        <v>0</v>
      </c>
      <c r="J38" s="142"/>
      <c r="K38" s="110">
        <f t="shared" si="4"/>
        <v>0</v>
      </c>
      <c r="L38" s="112">
        <f t="shared" si="5"/>
        <v>0</v>
      </c>
      <c r="M38" s="143"/>
    </row>
    <row r="39" spans="1:13" ht="18.2" customHeight="1" x14ac:dyDescent="0.5">
      <c r="A39" s="139"/>
      <c r="B39" s="555"/>
      <c r="C39" s="556"/>
      <c r="D39" s="556"/>
      <c r="E39" s="557"/>
      <c r="F39" s="133"/>
      <c r="G39" s="134"/>
      <c r="H39" s="112"/>
      <c r="I39" s="137">
        <f t="shared" si="3"/>
        <v>0</v>
      </c>
      <c r="J39" s="142"/>
      <c r="K39" s="137">
        <f t="shared" si="4"/>
        <v>0</v>
      </c>
      <c r="L39" s="138">
        <f t="shared" si="5"/>
        <v>0</v>
      </c>
      <c r="M39" s="143"/>
    </row>
    <row r="40" spans="1:13" ht="18.2" customHeight="1" x14ac:dyDescent="0.5">
      <c r="A40" s="139"/>
      <c r="B40" s="555"/>
      <c r="C40" s="556"/>
      <c r="D40" s="556"/>
      <c r="E40" s="557"/>
      <c r="F40" s="133"/>
      <c r="G40" s="134"/>
      <c r="H40" s="112"/>
      <c r="I40" s="110">
        <f t="shared" si="3"/>
        <v>0</v>
      </c>
      <c r="J40" s="142"/>
      <c r="K40" s="110">
        <f t="shared" ref="K40:K45" si="9">SUM(J40)*$F40</f>
        <v>0</v>
      </c>
      <c r="L40" s="112">
        <f t="shared" si="5"/>
        <v>0</v>
      </c>
      <c r="M40" s="143"/>
    </row>
    <row r="41" spans="1:13" ht="18.2" customHeight="1" x14ac:dyDescent="0.5">
      <c r="A41" s="139"/>
      <c r="B41" s="555"/>
      <c r="C41" s="556"/>
      <c r="D41" s="556"/>
      <c r="E41" s="557"/>
      <c r="F41" s="133"/>
      <c r="G41" s="134"/>
      <c r="H41" s="112"/>
      <c r="I41" s="137">
        <f t="shared" si="3"/>
        <v>0</v>
      </c>
      <c r="J41" s="142"/>
      <c r="K41" s="110">
        <f t="shared" si="9"/>
        <v>0</v>
      </c>
      <c r="L41" s="138">
        <f t="shared" si="5"/>
        <v>0</v>
      </c>
      <c r="M41" s="143"/>
    </row>
    <row r="42" spans="1:13" ht="18.2" customHeight="1" x14ac:dyDescent="0.5">
      <c r="A42" s="139"/>
      <c r="B42" s="555"/>
      <c r="C42" s="556"/>
      <c r="D42" s="556"/>
      <c r="E42" s="557"/>
      <c r="F42" s="133"/>
      <c r="G42" s="134"/>
      <c r="H42" s="112"/>
      <c r="I42" s="137">
        <f>SUM(H42)*$F42</f>
        <v>0</v>
      </c>
      <c r="J42" s="142"/>
      <c r="K42" s="110">
        <f>SUM(J42)*$F42</f>
        <v>0</v>
      </c>
      <c r="L42" s="138">
        <f>SUM(,I42,K42)</f>
        <v>0</v>
      </c>
      <c r="M42" s="143"/>
    </row>
    <row r="43" spans="1:13" ht="18.2" customHeight="1" x14ac:dyDescent="0.5">
      <c r="A43" s="139"/>
      <c r="B43" s="555"/>
      <c r="C43" s="556"/>
      <c r="D43" s="556"/>
      <c r="E43" s="557"/>
      <c r="F43" s="133"/>
      <c r="G43" s="134"/>
      <c r="H43" s="112"/>
      <c r="I43" s="110">
        <f t="shared" si="3"/>
        <v>0</v>
      </c>
      <c r="J43" s="142"/>
      <c r="K43" s="137">
        <f t="shared" si="9"/>
        <v>0</v>
      </c>
      <c r="L43" s="112">
        <f t="shared" si="5"/>
        <v>0</v>
      </c>
      <c r="M43" s="143"/>
    </row>
    <row r="44" spans="1:13" ht="18.2" customHeight="1" x14ac:dyDescent="0.5">
      <c r="A44" s="130"/>
      <c r="B44" s="555"/>
      <c r="C44" s="556"/>
      <c r="D44" s="556"/>
      <c r="E44" s="557"/>
      <c r="F44" s="150"/>
      <c r="G44" s="151"/>
      <c r="H44" s="112"/>
      <c r="I44" s="137">
        <f t="shared" si="3"/>
        <v>0</v>
      </c>
      <c r="J44" s="148"/>
      <c r="K44" s="110">
        <f t="shared" si="9"/>
        <v>0</v>
      </c>
      <c r="L44" s="138">
        <f t="shared" si="5"/>
        <v>0</v>
      </c>
      <c r="M44" s="143"/>
    </row>
    <row r="45" spans="1:13" ht="18.2" customHeight="1" x14ac:dyDescent="0.5">
      <c r="A45" s="269"/>
      <c r="B45" s="569"/>
      <c r="C45" s="570"/>
      <c r="D45" s="570"/>
      <c r="E45" s="571"/>
      <c r="F45" s="153"/>
      <c r="G45" s="154"/>
      <c r="H45" s="138"/>
      <c r="I45" s="137">
        <f t="shared" si="3"/>
        <v>0</v>
      </c>
      <c r="J45" s="270"/>
      <c r="K45" s="137">
        <f t="shared" si="9"/>
        <v>0</v>
      </c>
      <c r="L45" s="138">
        <f t="shared" si="5"/>
        <v>0</v>
      </c>
      <c r="M45" s="271"/>
    </row>
    <row r="46" spans="1:13" ht="18.2" customHeight="1" x14ac:dyDescent="0.5">
      <c r="A46" s="167"/>
      <c r="B46" s="156"/>
      <c r="C46" s="157"/>
      <c r="D46" s="158"/>
      <c r="E46" s="159" t="s">
        <v>80</v>
      </c>
      <c r="F46" s="160"/>
      <c r="G46" s="161"/>
      <c r="H46" s="168"/>
      <c r="I46" s="272">
        <f>SUM(I31:I45)</f>
        <v>4746</v>
      </c>
      <c r="J46" s="272"/>
      <c r="K46" s="272">
        <f>SUM(K31:K45)</f>
        <v>4743</v>
      </c>
      <c r="L46" s="272">
        <f>SUM(L31:L45)</f>
        <v>9489</v>
      </c>
      <c r="M46" s="171"/>
    </row>
    <row r="47" spans="1:13" ht="18.2" customHeight="1" x14ac:dyDescent="0.5">
      <c r="A47" s="167"/>
      <c r="B47" s="156"/>
      <c r="C47" s="157"/>
      <c r="D47" s="158"/>
      <c r="E47" s="159" t="s">
        <v>81</v>
      </c>
      <c r="F47" s="160"/>
      <c r="G47" s="161"/>
      <c r="H47" s="168"/>
      <c r="I47" s="274">
        <f>SUM(I21+I46)</f>
        <v>5088</v>
      </c>
      <c r="J47" s="272"/>
      <c r="K47" s="274">
        <f>SUM(K21+K46)</f>
        <v>5110</v>
      </c>
      <c r="L47" s="274">
        <f>SUM(L21+L46)</f>
        <v>10198</v>
      </c>
      <c r="M47" s="171"/>
    </row>
    <row r="48" spans="1:13" ht="18.2" customHeight="1" x14ac:dyDescent="0.5">
      <c r="A48" s="96"/>
      <c r="B48" s="96"/>
      <c r="C48" s="96"/>
      <c r="E48" s="96"/>
      <c r="F48" s="23"/>
      <c r="G48" s="23"/>
      <c r="H48" s="23"/>
      <c r="I48" s="256"/>
      <c r="J48" s="256"/>
      <c r="K48" s="256"/>
      <c r="L48" s="256"/>
      <c r="M48" s="23"/>
    </row>
    <row r="49" spans="1:13" ht="24" x14ac:dyDescent="0.55000000000000004">
      <c r="A49" s="96"/>
      <c r="B49" s="96"/>
      <c r="C49" s="96"/>
      <c r="E49" s="550" t="s">
        <v>129</v>
      </c>
      <c r="F49" s="550"/>
      <c r="G49" s="550"/>
      <c r="H49" s="550"/>
      <c r="I49" s="550" t="s">
        <v>128</v>
      </c>
      <c r="J49" s="550"/>
      <c r="K49" s="550"/>
      <c r="L49" s="550"/>
      <c r="M49" s="23"/>
    </row>
    <row r="50" spans="1:13" ht="24" x14ac:dyDescent="0.55000000000000004">
      <c r="A50" s="279"/>
      <c r="B50" s="279"/>
      <c r="C50" s="279"/>
      <c r="E50" s="551" t="str">
        <f>"("&amp;(+'1.แบบกรอกรายละเอียด'!B7)&amp;")"</f>
        <v>(นายสมศักดิ์ ประสพสุข)</v>
      </c>
      <c r="F50" s="551"/>
      <c r="G50" s="296"/>
      <c r="H50" s="296"/>
      <c r="I50" s="551" t="str">
        <f>"("&amp;(+'1.แบบกรอกรายละเอียด'!B10)&amp;")"</f>
        <v>(นายภัณฑจิตร  จริงจัง)</v>
      </c>
      <c r="J50" s="551"/>
      <c r="K50" s="551"/>
      <c r="L50" s="296"/>
      <c r="M50" s="280"/>
    </row>
    <row r="51" spans="1:13" ht="24" x14ac:dyDescent="0.55000000000000004">
      <c r="A51" s="279"/>
      <c r="B51" s="279"/>
      <c r="C51" s="279"/>
      <c r="E51" s="275"/>
      <c r="F51" s="275"/>
      <c r="G51" s="275"/>
      <c r="H51" s="275"/>
      <c r="I51" s="551" t="str">
        <f>+'1.แบบกรอกรายละเอียด'!B11</f>
        <v>ผู้อำนวยการโรงเรียนบ้านเด็กสมบูรณ์</v>
      </c>
      <c r="J51" s="551"/>
      <c r="K51" s="551"/>
      <c r="L51" s="296"/>
      <c r="M51" s="280"/>
    </row>
    <row r="52" spans="1:13" ht="24" x14ac:dyDescent="0.55000000000000004">
      <c r="A52" s="442" t="s">
        <v>25</v>
      </c>
      <c r="B52" s="442"/>
      <c r="C52" s="442"/>
      <c r="D52" s="442"/>
      <c r="E52" s="442"/>
      <c r="F52" s="442"/>
      <c r="G52" s="442"/>
      <c r="H52" s="442"/>
      <c r="I52" s="442"/>
      <c r="J52" s="442"/>
      <c r="K52" s="442"/>
      <c r="L52" s="102" t="s">
        <v>90</v>
      </c>
      <c r="M52" s="102"/>
    </row>
    <row r="53" spans="1:13" ht="18.2" customHeight="1" x14ac:dyDescent="0.5">
      <c r="A53" s="21" t="s">
        <v>78</v>
      </c>
      <c r="B53" s="21"/>
      <c r="C53" s="104"/>
      <c r="D53" s="104"/>
      <c r="E53" s="443" t="str">
        <f>+E2</f>
        <v>ปรับปรุงซ่อมแซมอาคารเรียน ป.1 ซ</v>
      </c>
      <c r="F53" s="443"/>
      <c r="G53" s="443"/>
      <c r="H53" s="443"/>
      <c r="I53" s="96"/>
      <c r="J53" s="104"/>
      <c r="K53" s="104"/>
      <c r="L53" s="104"/>
      <c r="M53" s="104"/>
    </row>
    <row r="54" spans="1:13" ht="18.2" customHeight="1" thickBot="1" x14ac:dyDescent="0.55000000000000004">
      <c r="A54" s="437" t="s">
        <v>0</v>
      </c>
      <c r="B54" s="437"/>
      <c r="C54" s="437"/>
      <c r="D54" s="561" t="str">
        <f>+D28</f>
        <v>โรงเรียนบ้านเด็กสมบูรณ์  ตำบลกุดชุม  อำเภอกุดชุม  จังหวัดยโสธร</v>
      </c>
      <c r="E54" s="561"/>
      <c r="F54" s="561"/>
      <c r="G54" s="561"/>
      <c r="H54" s="561"/>
      <c r="I54" s="128" t="s">
        <v>91</v>
      </c>
      <c r="J54" s="560" t="str">
        <f>+J28</f>
        <v>สพป.ยโสธร เขต 2</v>
      </c>
      <c r="K54" s="560"/>
      <c r="L54" s="9"/>
    </row>
    <row r="55" spans="1:13" ht="18.2" customHeight="1" thickTop="1" x14ac:dyDescent="0.5">
      <c r="A55" s="427" t="s">
        <v>3</v>
      </c>
      <c r="B55" s="445" t="s">
        <v>4</v>
      </c>
      <c r="C55" s="446"/>
      <c r="D55" s="446"/>
      <c r="E55" s="446"/>
      <c r="F55" s="567" t="s">
        <v>11</v>
      </c>
      <c r="G55" s="454" t="s">
        <v>13</v>
      </c>
      <c r="H55" s="565" t="s">
        <v>19</v>
      </c>
      <c r="I55" s="566"/>
      <c r="J55" s="565" t="s">
        <v>15</v>
      </c>
      <c r="K55" s="566"/>
      <c r="L55" s="558" t="s">
        <v>17</v>
      </c>
      <c r="M55" s="427" t="s">
        <v>5</v>
      </c>
    </row>
    <row r="56" spans="1:13" ht="23.25" customHeight="1" thickBot="1" x14ac:dyDescent="0.55000000000000004">
      <c r="A56" s="428"/>
      <c r="B56" s="447"/>
      <c r="C56" s="448"/>
      <c r="D56" s="448"/>
      <c r="E56" s="448"/>
      <c r="F56" s="568"/>
      <c r="G56" s="455"/>
      <c r="H56" s="105" t="s">
        <v>26</v>
      </c>
      <c r="I56" s="105" t="s">
        <v>16</v>
      </c>
      <c r="J56" s="105" t="s">
        <v>26</v>
      </c>
      <c r="K56" s="105" t="s">
        <v>16</v>
      </c>
      <c r="L56" s="559"/>
      <c r="M56" s="428"/>
    </row>
    <row r="57" spans="1:13" ht="18.2" customHeight="1" thickTop="1" x14ac:dyDescent="0.5">
      <c r="A57" s="106"/>
      <c r="B57" s="439"/>
      <c r="C57" s="440"/>
      <c r="D57" s="440"/>
      <c r="E57" s="441"/>
      <c r="F57" s="107">
        <v>23</v>
      </c>
      <c r="G57" s="108"/>
      <c r="H57" s="109">
        <v>24</v>
      </c>
      <c r="I57" s="110">
        <f t="shared" ref="I57:I71" si="10">SUM(H57)*$F57</f>
        <v>552</v>
      </c>
      <c r="J57" s="111">
        <v>25</v>
      </c>
      <c r="K57" s="110">
        <f t="shared" ref="K57:K64" si="11">SUM(J57)*$F57</f>
        <v>575</v>
      </c>
      <c r="L57" s="112">
        <f t="shared" ref="L57:L71" si="12">SUM(,I57,K57)</f>
        <v>1127</v>
      </c>
      <c r="M57" s="108"/>
    </row>
    <row r="58" spans="1:13" ht="18.2" customHeight="1" x14ac:dyDescent="0.5">
      <c r="A58" s="130"/>
      <c r="B58" s="552"/>
      <c r="C58" s="553"/>
      <c r="D58" s="553"/>
      <c r="E58" s="554"/>
      <c r="F58" s="114">
        <v>26</v>
      </c>
      <c r="G58" s="115"/>
      <c r="H58" s="116">
        <v>222</v>
      </c>
      <c r="I58" s="110">
        <f t="shared" si="10"/>
        <v>5772</v>
      </c>
      <c r="J58" s="131">
        <v>27</v>
      </c>
      <c r="K58" s="110">
        <f t="shared" si="11"/>
        <v>702</v>
      </c>
      <c r="L58" s="112">
        <f t="shared" si="12"/>
        <v>6474</v>
      </c>
      <c r="M58" s="115"/>
    </row>
    <row r="59" spans="1:13" ht="18.2" customHeight="1" x14ac:dyDescent="0.5">
      <c r="A59" s="132"/>
      <c r="B59" s="552"/>
      <c r="C59" s="553"/>
      <c r="D59" s="553"/>
      <c r="E59" s="554"/>
      <c r="F59" s="133"/>
      <c r="G59" s="134"/>
      <c r="H59" s="112"/>
      <c r="I59" s="110">
        <f t="shared" si="10"/>
        <v>0</v>
      </c>
      <c r="J59" s="135"/>
      <c r="K59" s="110">
        <f t="shared" si="11"/>
        <v>0</v>
      </c>
      <c r="L59" s="112">
        <f t="shared" si="12"/>
        <v>0</v>
      </c>
      <c r="M59" s="136"/>
    </row>
    <row r="60" spans="1:13" ht="18.2" customHeight="1" x14ac:dyDescent="0.5">
      <c r="A60" s="130"/>
      <c r="B60" s="562"/>
      <c r="C60" s="563"/>
      <c r="D60" s="563"/>
      <c r="E60" s="564"/>
      <c r="F60" s="133"/>
      <c r="G60" s="134"/>
      <c r="H60" s="112"/>
      <c r="I60" s="137">
        <f t="shared" si="10"/>
        <v>0</v>
      </c>
      <c r="J60" s="135"/>
      <c r="K60" s="137">
        <f t="shared" si="11"/>
        <v>0</v>
      </c>
      <c r="L60" s="138">
        <f t="shared" si="12"/>
        <v>0</v>
      </c>
      <c r="M60" s="136"/>
    </row>
    <row r="61" spans="1:13" ht="18.2" customHeight="1" x14ac:dyDescent="0.5">
      <c r="A61" s="139"/>
      <c r="B61" s="555"/>
      <c r="C61" s="556"/>
      <c r="D61" s="556"/>
      <c r="E61" s="557"/>
      <c r="F61" s="133"/>
      <c r="G61" s="134"/>
      <c r="H61" s="112"/>
      <c r="I61" s="110">
        <f t="shared" si="10"/>
        <v>0</v>
      </c>
      <c r="J61" s="142"/>
      <c r="K61" s="110">
        <f t="shared" si="11"/>
        <v>0</v>
      </c>
      <c r="L61" s="112">
        <f t="shared" si="12"/>
        <v>0</v>
      </c>
      <c r="M61" s="143"/>
    </row>
    <row r="62" spans="1:13" ht="18.2" customHeight="1" x14ac:dyDescent="0.5">
      <c r="A62" s="139"/>
      <c r="B62" s="555"/>
      <c r="C62" s="556"/>
      <c r="D62" s="556"/>
      <c r="E62" s="557"/>
      <c r="F62" s="133"/>
      <c r="G62" s="134"/>
      <c r="H62" s="112"/>
      <c r="I62" s="110">
        <f t="shared" ref="I62" si="13">SUM(H62)*$F62</f>
        <v>0</v>
      </c>
      <c r="J62" s="142"/>
      <c r="K62" s="110">
        <f t="shared" ref="K62" si="14">SUM(J62)*$F62</f>
        <v>0</v>
      </c>
      <c r="L62" s="112">
        <f t="shared" ref="L62" si="15">SUM(,I62,K62)</f>
        <v>0</v>
      </c>
      <c r="M62" s="143"/>
    </row>
    <row r="63" spans="1:13" ht="18.2" customHeight="1" x14ac:dyDescent="0.5">
      <c r="A63" s="139"/>
      <c r="B63" s="555"/>
      <c r="C63" s="556"/>
      <c r="D63" s="556"/>
      <c r="E63" s="557"/>
      <c r="F63" s="144"/>
      <c r="G63" s="134"/>
      <c r="H63" s="112"/>
      <c r="I63" s="110">
        <f t="shared" si="10"/>
        <v>0</v>
      </c>
      <c r="J63" s="142"/>
      <c r="K63" s="110">
        <f t="shared" si="11"/>
        <v>0</v>
      </c>
      <c r="L63" s="112">
        <f t="shared" si="12"/>
        <v>0</v>
      </c>
      <c r="M63" s="143"/>
    </row>
    <row r="64" spans="1:13" ht="18.2" customHeight="1" x14ac:dyDescent="0.5">
      <c r="A64" s="139"/>
      <c r="B64" s="555"/>
      <c r="C64" s="556"/>
      <c r="D64" s="556"/>
      <c r="E64" s="557"/>
      <c r="F64" s="133"/>
      <c r="G64" s="134"/>
      <c r="H64" s="112"/>
      <c r="I64" s="137">
        <f t="shared" si="10"/>
        <v>0</v>
      </c>
      <c r="J64" s="142"/>
      <c r="K64" s="137">
        <f t="shared" si="11"/>
        <v>0</v>
      </c>
      <c r="L64" s="138">
        <f t="shared" si="12"/>
        <v>0</v>
      </c>
      <c r="M64" s="143"/>
    </row>
    <row r="65" spans="1:13" ht="18.2" customHeight="1" x14ac:dyDescent="0.5">
      <c r="A65" s="130"/>
      <c r="B65" s="552"/>
      <c r="C65" s="553"/>
      <c r="D65" s="553"/>
      <c r="E65" s="554"/>
      <c r="F65" s="145"/>
      <c r="G65" s="146"/>
      <c r="H65" s="147"/>
      <c r="I65" s="110">
        <f t="shared" si="10"/>
        <v>0</v>
      </c>
      <c r="J65" s="148"/>
      <c r="K65" s="149">
        <f>SUM(K61:K64)</f>
        <v>0</v>
      </c>
      <c r="L65" s="112">
        <f t="shared" si="12"/>
        <v>0</v>
      </c>
      <c r="M65" s="143"/>
    </row>
    <row r="66" spans="1:13" ht="18.2" customHeight="1" x14ac:dyDescent="0.5">
      <c r="A66" s="139"/>
      <c r="B66" s="552"/>
      <c r="C66" s="553"/>
      <c r="D66" s="553"/>
      <c r="E66" s="554"/>
      <c r="F66" s="133"/>
      <c r="G66" s="134"/>
      <c r="H66" s="112"/>
      <c r="I66" s="137">
        <f t="shared" si="10"/>
        <v>0</v>
      </c>
      <c r="J66" s="135"/>
      <c r="K66" s="110">
        <f t="shared" ref="K66:K71" si="16">SUM(J66)*$F66</f>
        <v>0</v>
      </c>
      <c r="L66" s="138">
        <f t="shared" si="12"/>
        <v>0</v>
      </c>
      <c r="M66" s="136"/>
    </row>
    <row r="67" spans="1:13" ht="18.2" customHeight="1" x14ac:dyDescent="0.5">
      <c r="A67" s="139"/>
      <c r="B67" s="555"/>
      <c r="C67" s="556"/>
      <c r="D67" s="556"/>
      <c r="E67" s="557"/>
      <c r="F67" s="133"/>
      <c r="G67" s="134"/>
      <c r="H67" s="112"/>
      <c r="I67" s="137">
        <f t="shared" si="10"/>
        <v>0</v>
      </c>
      <c r="J67" s="142"/>
      <c r="K67" s="110">
        <f t="shared" si="16"/>
        <v>0</v>
      </c>
      <c r="L67" s="138">
        <f t="shared" si="12"/>
        <v>0</v>
      </c>
      <c r="M67" s="143"/>
    </row>
    <row r="68" spans="1:13" ht="18.2" customHeight="1" x14ac:dyDescent="0.5">
      <c r="A68" s="139"/>
      <c r="B68" s="555"/>
      <c r="C68" s="556"/>
      <c r="D68" s="556"/>
      <c r="E68" s="557"/>
      <c r="F68" s="133"/>
      <c r="G68" s="134"/>
      <c r="H68" s="112"/>
      <c r="I68" s="137">
        <f t="shared" si="10"/>
        <v>0</v>
      </c>
      <c r="J68" s="142"/>
      <c r="K68" s="110">
        <f t="shared" si="16"/>
        <v>0</v>
      </c>
      <c r="L68" s="138">
        <f t="shared" si="12"/>
        <v>0</v>
      </c>
      <c r="M68" s="143"/>
    </row>
    <row r="69" spans="1:13" ht="18.2" customHeight="1" x14ac:dyDescent="0.5">
      <c r="A69" s="139"/>
      <c r="B69" s="555"/>
      <c r="C69" s="556"/>
      <c r="D69" s="556"/>
      <c r="E69" s="557"/>
      <c r="F69" s="133"/>
      <c r="G69" s="134"/>
      <c r="H69" s="112"/>
      <c r="I69" s="110">
        <f t="shared" si="10"/>
        <v>0</v>
      </c>
      <c r="J69" s="142"/>
      <c r="K69" s="137">
        <f t="shared" si="16"/>
        <v>0</v>
      </c>
      <c r="L69" s="112">
        <f t="shared" si="12"/>
        <v>0</v>
      </c>
      <c r="M69" s="143"/>
    </row>
    <row r="70" spans="1:13" ht="18.2" customHeight="1" x14ac:dyDescent="0.5">
      <c r="A70" s="130"/>
      <c r="B70" s="555"/>
      <c r="C70" s="556"/>
      <c r="D70" s="556"/>
      <c r="E70" s="557"/>
      <c r="F70" s="150"/>
      <c r="G70" s="151"/>
      <c r="H70" s="112"/>
      <c r="I70" s="137">
        <f t="shared" si="10"/>
        <v>0</v>
      </c>
      <c r="J70" s="148"/>
      <c r="K70" s="110">
        <f t="shared" si="16"/>
        <v>0</v>
      </c>
      <c r="L70" s="138">
        <f t="shared" si="12"/>
        <v>0</v>
      </c>
      <c r="M70" s="143"/>
    </row>
    <row r="71" spans="1:13" ht="18.2" customHeight="1" x14ac:dyDescent="0.5">
      <c r="A71" s="269"/>
      <c r="B71" s="152"/>
      <c r="C71" s="422"/>
      <c r="D71" s="423"/>
      <c r="E71" s="424"/>
      <c r="F71" s="153"/>
      <c r="G71" s="154"/>
      <c r="H71" s="138"/>
      <c r="I71" s="137">
        <f t="shared" si="10"/>
        <v>0</v>
      </c>
      <c r="J71" s="270"/>
      <c r="K71" s="137">
        <f t="shared" si="16"/>
        <v>0</v>
      </c>
      <c r="L71" s="138">
        <f t="shared" si="12"/>
        <v>0</v>
      </c>
      <c r="M71" s="271"/>
    </row>
    <row r="72" spans="1:13" ht="18.2" customHeight="1" x14ac:dyDescent="0.5">
      <c r="A72" s="167"/>
      <c r="B72" s="156"/>
      <c r="C72" s="157"/>
      <c r="D72" s="158"/>
      <c r="E72" s="159" t="s">
        <v>84</v>
      </c>
      <c r="F72" s="160"/>
      <c r="G72" s="161"/>
      <c r="H72" s="168"/>
      <c r="I72" s="272">
        <f>SUM(I57:I71)</f>
        <v>6324</v>
      </c>
      <c r="J72" s="272"/>
      <c r="K72" s="272">
        <f>SUM(K57:K71)</f>
        <v>1277</v>
      </c>
      <c r="L72" s="272">
        <f>SUM(L57:L71)</f>
        <v>7601</v>
      </c>
      <c r="M72" s="171"/>
    </row>
    <row r="73" spans="1:13" ht="18.2" customHeight="1" x14ac:dyDescent="0.5">
      <c r="A73" s="167"/>
      <c r="B73" s="156"/>
      <c r="C73" s="157"/>
      <c r="D73" s="158"/>
      <c r="E73" s="159" t="s">
        <v>85</v>
      </c>
      <c r="F73" s="160"/>
      <c r="G73" s="161"/>
      <c r="H73" s="168"/>
      <c r="I73" s="274">
        <f>SUM(I47+I72)</f>
        <v>11412</v>
      </c>
      <c r="J73" s="272"/>
      <c r="K73" s="274">
        <f>SUM(K47+K72)</f>
        <v>6387</v>
      </c>
      <c r="L73" s="274">
        <f>SUM(L47+L72)</f>
        <v>17799</v>
      </c>
      <c r="M73" s="171"/>
    </row>
    <row r="74" spans="1:13" ht="18.2" customHeight="1" x14ac:dyDescent="0.5">
      <c r="A74" s="96"/>
      <c r="B74" s="96"/>
      <c r="C74" s="96"/>
      <c r="E74" s="96"/>
      <c r="F74" s="23"/>
      <c r="G74" s="23"/>
      <c r="H74" s="23"/>
      <c r="I74" s="256"/>
      <c r="J74" s="256"/>
      <c r="K74" s="256"/>
      <c r="L74" s="256"/>
      <c r="M74" s="23"/>
    </row>
    <row r="75" spans="1:13" ht="24" x14ac:dyDescent="0.55000000000000004">
      <c r="A75" s="96"/>
      <c r="B75" s="96"/>
      <c r="C75" s="96"/>
      <c r="E75" s="550" t="s">
        <v>129</v>
      </c>
      <c r="F75" s="550"/>
      <c r="G75" s="550"/>
      <c r="H75" s="550"/>
      <c r="I75" s="550" t="s">
        <v>128</v>
      </c>
      <c r="J75" s="550"/>
      <c r="K75" s="550"/>
      <c r="L75" s="550"/>
      <c r="M75" s="23"/>
    </row>
    <row r="76" spans="1:13" ht="24" x14ac:dyDescent="0.55000000000000004">
      <c r="A76" s="279"/>
      <c r="B76" s="279"/>
      <c r="C76" s="279"/>
      <c r="E76" s="551" t="str">
        <f>"("&amp;(+'1.แบบกรอกรายละเอียด'!B7)&amp;")"</f>
        <v>(นายสมศักดิ์ ประสพสุข)</v>
      </c>
      <c r="F76" s="551"/>
      <c r="G76" s="296"/>
      <c r="H76" s="296"/>
      <c r="I76" s="551" t="str">
        <f>"("&amp;(+'1.แบบกรอกรายละเอียด'!B10)&amp;")"</f>
        <v>(นายภัณฑจิตร  จริงจัง)</v>
      </c>
      <c r="J76" s="551"/>
      <c r="K76" s="551"/>
      <c r="L76" s="296"/>
      <c r="M76" s="280"/>
    </row>
    <row r="77" spans="1:13" ht="24" x14ac:dyDescent="0.55000000000000004">
      <c r="A77" s="279"/>
      <c r="B77" s="279"/>
      <c r="C77" s="279"/>
      <c r="E77" s="275"/>
      <c r="F77" s="275"/>
      <c r="G77" s="275"/>
      <c r="H77" s="275"/>
      <c r="I77" s="551" t="str">
        <f>+'1.แบบกรอกรายละเอียด'!B11</f>
        <v>ผู้อำนวยการโรงเรียนบ้านเด็กสมบูรณ์</v>
      </c>
      <c r="J77" s="551"/>
      <c r="K77" s="551"/>
      <c r="L77" s="296"/>
      <c r="M77" s="280"/>
    </row>
    <row r="78" spans="1:13" ht="18.2" customHeight="1" x14ac:dyDescent="0.5"/>
    <row r="79" spans="1:13" ht="18.2" customHeight="1" x14ac:dyDescent="0.5"/>
    <row r="80" spans="1:13" ht="18.2" customHeight="1" x14ac:dyDescent="0.5"/>
    <row r="81" ht="18.2" customHeight="1" x14ac:dyDescent="0.5"/>
    <row r="82" ht="18.2" customHeight="1" x14ac:dyDescent="0.5"/>
    <row r="83" ht="18.2" customHeight="1" x14ac:dyDescent="0.5"/>
    <row r="84" ht="18.2" customHeight="1" x14ac:dyDescent="0.5"/>
    <row r="85" ht="18.2" customHeight="1" x14ac:dyDescent="0.5"/>
    <row r="86" ht="18.2" customHeight="1" x14ac:dyDescent="0.5"/>
    <row r="87" ht="18.2" customHeight="1" x14ac:dyDescent="0.5"/>
    <row r="88" ht="18.2" customHeight="1" x14ac:dyDescent="0.5"/>
    <row r="89" ht="18.2" customHeight="1" x14ac:dyDescent="0.5"/>
    <row r="90" ht="18.2" customHeight="1" x14ac:dyDescent="0.5"/>
    <row r="91" ht="18.2" customHeight="1" x14ac:dyDescent="0.5"/>
    <row r="92" ht="18.2" customHeight="1" x14ac:dyDescent="0.5"/>
    <row r="93" ht="18.2" customHeight="1" x14ac:dyDescent="0.5"/>
    <row r="94" ht="18.2" customHeight="1" x14ac:dyDescent="0.5"/>
    <row r="95" ht="18.2" customHeight="1" x14ac:dyDescent="0.5"/>
    <row r="96" ht="18.2" customHeight="1" x14ac:dyDescent="0.5"/>
    <row r="97" ht="18.2" customHeight="1" x14ac:dyDescent="0.5"/>
    <row r="98" ht="18.2" customHeight="1" x14ac:dyDescent="0.5"/>
    <row r="99" ht="18.2" customHeight="1" x14ac:dyDescent="0.5"/>
    <row r="100" ht="18.2" customHeight="1" x14ac:dyDescent="0.5"/>
    <row r="101" ht="18.2" customHeight="1" x14ac:dyDescent="0.5"/>
    <row r="102" ht="18.2" customHeight="1" x14ac:dyDescent="0.5"/>
    <row r="103" ht="18.2" customHeight="1" x14ac:dyDescent="0.5"/>
    <row r="104" ht="18.2" customHeight="1" x14ac:dyDescent="0.5"/>
    <row r="105" ht="18.2" customHeight="1" x14ac:dyDescent="0.5"/>
    <row r="106" ht="18.2" customHeight="1" x14ac:dyDescent="0.5"/>
    <row r="107" ht="18.2" customHeight="1" x14ac:dyDescent="0.5"/>
    <row r="108" ht="18.2" customHeight="1" x14ac:dyDescent="0.5"/>
    <row r="109" ht="18.2" customHeight="1" x14ac:dyDescent="0.5"/>
    <row r="110" ht="18.2" customHeight="1" x14ac:dyDescent="0.5"/>
    <row r="111" ht="18.2" customHeight="1" x14ac:dyDescent="0.5"/>
    <row r="112" ht="18.2" customHeight="1" x14ac:dyDescent="0.5"/>
    <row r="113" ht="18.2" customHeight="1" x14ac:dyDescent="0.5"/>
    <row r="114" ht="18.2" customHeight="1" x14ac:dyDescent="0.5"/>
    <row r="115" ht="18.2" customHeight="1" x14ac:dyDescent="0.5"/>
    <row r="116" ht="18.2" customHeight="1" x14ac:dyDescent="0.5"/>
    <row r="117" ht="18.2" customHeight="1" x14ac:dyDescent="0.5"/>
    <row r="118" ht="18.2" customHeight="1" x14ac:dyDescent="0.5"/>
    <row r="119" ht="18.2" customHeight="1" x14ac:dyDescent="0.5"/>
    <row r="120" ht="18.2" customHeight="1" x14ac:dyDescent="0.5"/>
    <row r="121" ht="18.2" customHeight="1" x14ac:dyDescent="0.5"/>
    <row r="122" ht="18.2" customHeight="1" x14ac:dyDescent="0.5"/>
    <row r="123" ht="18.2" customHeight="1" x14ac:dyDescent="0.5"/>
    <row r="124" ht="18.2" customHeight="1" x14ac:dyDescent="0.5"/>
    <row r="125" ht="18.2" customHeight="1" x14ac:dyDescent="0.5"/>
    <row r="126" ht="18.2" customHeight="1" x14ac:dyDescent="0.5"/>
    <row r="127" ht="18.2" customHeight="1" x14ac:dyDescent="0.5"/>
    <row r="128" ht="18.2" customHeight="1" x14ac:dyDescent="0.5"/>
    <row r="129" ht="18.2" customHeight="1" x14ac:dyDescent="0.5"/>
  </sheetData>
  <protectedRanges>
    <protectedRange sqref="D3" name="Range1"/>
    <protectedRange sqref="J3" name="Range1_1"/>
  </protectedRanges>
  <mergeCells count="102">
    <mergeCell ref="I77:K77"/>
    <mergeCell ref="I51:K51"/>
    <mergeCell ref="I25:K25"/>
    <mergeCell ref="D28:H28"/>
    <mergeCell ref="E27:H27"/>
    <mergeCell ref="J54:K54"/>
    <mergeCell ref="D54:H54"/>
    <mergeCell ref="E53:H53"/>
    <mergeCell ref="H55:I55"/>
    <mergeCell ref="A52:K52"/>
    <mergeCell ref="J55:K55"/>
    <mergeCell ref="E76:F76"/>
    <mergeCell ref="I76:K76"/>
    <mergeCell ref="A54:C54"/>
    <mergeCell ref="I49:L49"/>
    <mergeCell ref="J29:K29"/>
    <mergeCell ref="B59:E59"/>
    <mergeCell ref="B60:E60"/>
    <mergeCell ref="B58:E58"/>
    <mergeCell ref="B45:E45"/>
    <mergeCell ref="B61:E61"/>
    <mergeCell ref="B62:E62"/>
    <mergeCell ref="B63:E63"/>
    <mergeCell ref="B64:E64"/>
    <mergeCell ref="A1:K1"/>
    <mergeCell ref="A5:A6"/>
    <mergeCell ref="B5:E6"/>
    <mergeCell ref="F5:F6"/>
    <mergeCell ref="G5:G6"/>
    <mergeCell ref="H5:I5"/>
    <mergeCell ref="A3:C3"/>
    <mergeCell ref="A4:C4"/>
    <mergeCell ref="J5:K5"/>
    <mergeCell ref="K4:L4"/>
    <mergeCell ref="L5:L6"/>
    <mergeCell ref="E2:I2"/>
    <mergeCell ref="J3:K3"/>
    <mergeCell ref="D3:H3"/>
    <mergeCell ref="M5:M6"/>
    <mergeCell ref="B7:E7"/>
    <mergeCell ref="D4:H4"/>
    <mergeCell ref="I4:J4"/>
    <mergeCell ref="B8:E8"/>
    <mergeCell ref="E23:H23"/>
    <mergeCell ref="L29:L30"/>
    <mergeCell ref="B9:E9"/>
    <mergeCell ref="B12:E12"/>
    <mergeCell ref="B13:E13"/>
    <mergeCell ref="B14:E14"/>
    <mergeCell ref="B15:E15"/>
    <mergeCell ref="B10:E10"/>
    <mergeCell ref="B11:E11"/>
    <mergeCell ref="E24:F24"/>
    <mergeCell ref="B16:E16"/>
    <mergeCell ref="A21:H21"/>
    <mergeCell ref="B17:E17"/>
    <mergeCell ref="B18:E18"/>
    <mergeCell ref="B19:E19"/>
    <mergeCell ref="B20:E20"/>
    <mergeCell ref="A29:A30"/>
    <mergeCell ref="G29:G30"/>
    <mergeCell ref="H29:I29"/>
    <mergeCell ref="I23:L23"/>
    <mergeCell ref="E75:H75"/>
    <mergeCell ref="I75:L75"/>
    <mergeCell ref="B65:E65"/>
    <mergeCell ref="B66:E66"/>
    <mergeCell ref="B67:E67"/>
    <mergeCell ref="B68:E68"/>
    <mergeCell ref="B69:E69"/>
    <mergeCell ref="B70:E70"/>
    <mergeCell ref="B57:E57"/>
    <mergeCell ref="A28:C28"/>
    <mergeCell ref="A55:A56"/>
    <mergeCell ref="B55:E56"/>
    <mergeCell ref="F55:F56"/>
    <mergeCell ref="B31:E31"/>
    <mergeCell ref="B32:E32"/>
    <mergeCell ref="B33:E33"/>
    <mergeCell ref="B34:E34"/>
    <mergeCell ref="B29:E30"/>
    <mergeCell ref="F29:F30"/>
    <mergeCell ref="E50:F50"/>
    <mergeCell ref="E49:H49"/>
    <mergeCell ref="B40:E40"/>
    <mergeCell ref="B41:E41"/>
    <mergeCell ref="M55:M56"/>
    <mergeCell ref="G55:G56"/>
    <mergeCell ref="M29:M30"/>
    <mergeCell ref="L55:L56"/>
    <mergeCell ref="I24:K24"/>
    <mergeCell ref="A26:K26"/>
    <mergeCell ref="I50:K50"/>
    <mergeCell ref="J28:K28"/>
    <mergeCell ref="B35:E35"/>
    <mergeCell ref="B36:E36"/>
    <mergeCell ref="B37:E37"/>
    <mergeCell ref="B38:E38"/>
    <mergeCell ref="B39:E39"/>
    <mergeCell ref="B42:E42"/>
    <mergeCell ref="B43:E43"/>
    <mergeCell ref="B44:E44"/>
  </mergeCells>
  <pageMargins left="0.55118110236220474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2</vt:i4>
      </vt:variant>
    </vt:vector>
  </HeadingPairs>
  <TitlesOfParts>
    <vt:vector size="24" baseType="lpstr">
      <vt:lpstr>คำชี้แจง</vt:lpstr>
      <vt:lpstr>1.แบบกรอกรายละเอียด</vt:lpstr>
      <vt:lpstr>ปร.4 หน้าเดียว</vt:lpstr>
      <vt:lpstr>ปร.5หน้าเดียว</vt:lpstr>
      <vt:lpstr>ปร.6หน้าเดียว</vt:lpstr>
      <vt:lpstr>ปร.4สองหน้า</vt:lpstr>
      <vt:lpstr>ปร.5สองหน้า</vt:lpstr>
      <vt:lpstr>ปร.6สองหน้า</vt:lpstr>
      <vt:lpstr>ปร.4สามหน้า</vt:lpstr>
      <vt:lpstr>ปร.5สามหน้า</vt:lpstr>
      <vt:lpstr>ปร.6สามหน้า</vt:lpstr>
      <vt:lpstr>ปร.4สี่หน้า</vt:lpstr>
      <vt:lpstr>ปร.5สี่หน้า</vt:lpstr>
      <vt:lpstr>ปร.6สี่หน้า</vt:lpstr>
      <vt:lpstr>ปร.4ห้าหน้า</vt:lpstr>
      <vt:lpstr>ปร.5ห้าหน้า</vt:lpstr>
      <vt:lpstr>ปร.6ห้าหน้า</vt:lpstr>
      <vt:lpstr>ปร.4หกหน้า</vt:lpstr>
      <vt:lpstr>ปร.5หกหน้า</vt:lpstr>
      <vt:lpstr>ปร.6หกหน้า</vt:lpstr>
      <vt:lpstr>คำนวณ Factor F.</vt:lpstr>
      <vt:lpstr>F_อาคาร</vt:lpstr>
      <vt:lpstr>F_อาคาร!Print_Area</vt:lpstr>
      <vt:lpstr>ปร.5หน้าเดียว!Print_Area</vt:lpstr>
    </vt:vector>
  </TitlesOfParts>
  <Company>SK.Civil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ICT YST2</cp:lastModifiedBy>
  <cp:lastPrinted>2017-10-27T04:18:02Z</cp:lastPrinted>
  <dcterms:created xsi:type="dcterms:W3CDTF">2012-02-29T01:43:10Z</dcterms:created>
  <dcterms:modified xsi:type="dcterms:W3CDTF">2023-11-29T03:36:09Z</dcterms:modified>
</cp:coreProperties>
</file>